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615" windowWidth="27795" windowHeight="11535" tabRatio="580" activeTab="0"/>
  </bookViews>
  <sheets>
    <sheet name="Рус за 2015 год" sheetId="1" r:id="rId1"/>
    <sheet name="Рус за 1 полугодие 2015 год" sheetId="3" state="hidden" r:id="rId2"/>
  </sheets>
  <definedNames>
    <definedName name="_xlnm.Print_Titles" localSheetId="1">'Рус за 1 полугодие 2015 год'!$13:$15</definedName>
    <definedName name="_xlnm.Print_Titles" localSheetId="0">'Рус за 2015 год'!$13:$15</definedName>
    <definedName name="_xlnm.Print_Area" localSheetId="1">'Рус за 1 полугодие 2015 год'!$A$1:$P$38</definedName>
    <definedName name="_xlnm.Print_Area" localSheetId="0">'Рус за 2015 год'!$A$1:$AB$51</definedName>
  </definedNames>
  <calcPr fullCalcOnLoad="1"/>
</workbook>
</file>

<file path=xl/sharedStrings.xml><?xml version="1.0" encoding="utf-8"?>
<sst xmlns="http://schemas.openxmlformats.org/spreadsheetml/2006/main" count="587" uniqueCount="228">
  <si>
    <t>Информация</t>
  </si>
  <si>
    <t>субъекта естественной монополии</t>
  </si>
  <si>
    <t>об исполнении инвестиционной программы (проекта)</t>
  </si>
  <si>
    <t>АО "МРЭК"</t>
  </si>
  <si>
    <t>оказывающего услуги по передаче и распределению электроэнергии</t>
  </si>
  <si>
    <t>№ п/п</t>
  </si>
  <si>
    <t>Наименование показателей инвестиционной программы (проекта)</t>
  </si>
  <si>
    <t>Кем утверждена (дата, номер приказа)</t>
  </si>
  <si>
    <t>Годы реализации мероприятий</t>
  </si>
  <si>
    <t>Сумма инвест. программы, тыс. тенге</t>
  </si>
  <si>
    <t>Информация о плановых и фактических объемах предоставляемых регулируемых услуг (товаров, работ), тыс.кВтч.</t>
  </si>
  <si>
    <t>Источник инвестиций (фактические условие)</t>
  </si>
  <si>
    <t>Отклонение</t>
  </si>
  <si>
    <t>Причины отклонения</t>
  </si>
  <si>
    <t>План</t>
  </si>
  <si>
    <t>Факт</t>
  </si>
  <si>
    <t>Количество в натуральном показателе</t>
  </si>
  <si>
    <t>Сумма инвестиций</t>
  </si>
  <si>
    <t>источник инвестиций</t>
  </si>
  <si>
    <t>Отчет о прибылях и убытках, тыс. тенге*</t>
  </si>
  <si>
    <t>Исполнение, фактические параметры (показатели) мероприятия, объекта инвестиционной программы, учтенной в тарифе (ежеквартально, с нарастающим итогом)**</t>
  </si>
  <si>
    <t>1.1</t>
  </si>
  <si>
    <t>Крупные стратегические проекты</t>
  </si>
  <si>
    <t>Расширение, модернизация и развитие</t>
  </si>
  <si>
    <t>2.1.</t>
  </si>
  <si>
    <t>2.2.</t>
  </si>
  <si>
    <t>2.3.</t>
  </si>
  <si>
    <t>2.4.</t>
  </si>
  <si>
    <t>2.5.</t>
  </si>
  <si>
    <t>2.6.</t>
  </si>
  <si>
    <t>2.7.</t>
  </si>
  <si>
    <t>2.8.</t>
  </si>
  <si>
    <t>2.9.</t>
  </si>
  <si>
    <t>2.10.</t>
  </si>
  <si>
    <t>3.1.</t>
  </si>
  <si>
    <r>
      <rPr>
        <sz val="12"/>
        <color theme="1"/>
        <rFont val="Times New Roman"/>
        <family val="1"/>
        <charset val="204"/>
      </rPr>
      <t>Purchase of production equipment, devices and installations</t>
    </r>
  </si>
  <si>
    <r>
      <rPr>
        <sz val="12"/>
        <color theme="1"/>
        <rFont val="Times New Roman"/>
        <family val="1"/>
        <charset val="204"/>
      </rPr>
      <t>Purchase of furniture for industrial premises</t>
    </r>
  </si>
  <si>
    <r>
      <rPr>
        <sz val="12"/>
        <color theme="1"/>
        <rFont val="Times New Roman"/>
        <family val="1"/>
        <charset val="204"/>
      </rPr>
      <t xml:space="preserve">Acquisition of technological vehicles </t>
    </r>
  </si>
  <si>
    <r>
      <rPr>
        <sz val="12"/>
        <color theme="1"/>
        <rFont val="Times New Roman"/>
        <family val="1"/>
        <charset val="204"/>
      </rPr>
      <t xml:space="preserve">Purchase of household and computer equipment for industrial premises  </t>
    </r>
  </si>
  <si>
    <t>Программное обеспечение</t>
  </si>
  <si>
    <t xml:space="preserve">Собственные средства (амортизационные отчисления) </t>
  </si>
  <si>
    <t>заемные средства (выпуск облигаций)</t>
  </si>
  <si>
    <t xml:space="preserve">Собственные средства (прибыль) </t>
  </si>
  <si>
    <t>1.2.</t>
  </si>
  <si>
    <t>1.3.</t>
  </si>
  <si>
    <t>1.4.</t>
  </si>
  <si>
    <t>1.5.</t>
  </si>
  <si>
    <t>Реализация проекта по АСКУЭ в сетях 6-10/0,4кВ АО "МРЭК" с внедрением телемеханики и телеизмерений</t>
  </si>
  <si>
    <t>Строительство регионального-диспетчерского центра</t>
  </si>
  <si>
    <t>Собственные средства</t>
  </si>
  <si>
    <t>ИТОГО</t>
  </si>
  <si>
    <t>2013-2016</t>
  </si>
  <si>
    <t>2014-2015</t>
  </si>
  <si>
    <t>2013-2015</t>
  </si>
  <si>
    <t>Техническое перевооружение</t>
  </si>
  <si>
    <t>В соответствии с пунктом 7-6 статьи 7 Закона РК от 09.07.1998 года № 272-I  "О естественных монополиях и регулируемых рынках"</t>
  </si>
  <si>
    <t xml:space="preserve">Строительство ЛЭП-220кВ Актау-Каражанбас с автотрансформатором 1х125МВА на УРПС "Каражанбас" </t>
  </si>
  <si>
    <t>Строительство ЛЭП-220кВ Актау-Узень с автотрансформаторами 1х250МВА на нефтепромыслах месторождения "Узень"</t>
  </si>
  <si>
    <t>Реконструкция ПС 110/10 кВ "Акшукур"</t>
  </si>
  <si>
    <r>
      <rPr>
        <sz val="12"/>
        <color theme="1"/>
        <rFont val="Times New Roman"/>
        <family val="1"/>
        <charset val="204"/>
      </rPr>
      <t>The construction of transmission lines 110 kV from substation "Uzen"-220kV to substation 110/35/6kV Plateau length (1х18,7 km) with the replacement of transformer 1х40МВА</t>
    </r>
  </si>
  <si>
    <t xml:space="preserve">Реконструкция ПС-110/6 кВ ПТБ </t>
  </si>
  <si>
    <r>
      <rPr>
        <sz val="12"/>
        <color theme="1"/>
        <rFont val="Times New Roman"/>
        <family val="1"/>
        <charset val="204"/>
      </rPr>
      <t>Modernization of the RU-6 kV at the substation 110/6kV "PTV" with the replacement of indoor switchgear-6 kV for switchgear-6kV</t>
    </r>
  </si>
  <si>
    <r>
      <rPr>
        <sz val="12"/>
        <color theme="1"/>
        <rFont val="Times New Roman"/>
        <family val="1"/>
        <charset val="204"/>
      </rPr>
      <t>Reconstruction of outdoor switchgear 35 kV,110 kV with the replacement of the OD/short circuit-110 kV and 35 kV installation of reclosers at the substation 110/35/6kV "East Zhetybay"</t>
    </r>
  </si>
  <si>
    <r>
      <rPr>
        <sz val="12"/>
        <color theme="1"/>
        <rFont val="Times New Roman"/>
        <family val="1"/>
        <charset val="204"/>
      </rPr>
      <t>Modernization (reconstruction) of outdoor switchgear 35 kV at substation 110/35/6 " substation "Dent" and substation "Plateau"</t>
    </r>
  </si>
  <si>
    <r>
      <rPr>
        <sz val="12"/>
        <color theme="1"/>
        <rFont val="Times New Roman"/>
        <family val="1"/>
        <charset val="204"/>
      </rPr>
      <t>Reconstruction of distribution networks with replacement of packaged transformer substation</t>
    </r>
  </si>
  <si>
    <r>
      <rPr>
        <sz val="12"/>
        <color theme="1"/>
        <rFont val="Times New Roman"/>
        <family val="1"/>
        <charset val="204"/>
      </rPr>
      <t>Feasibility study for the installation of ground wire  with the VOLS on VL-110 kV 220 kV of JSC "MPDC"</t>
    </r>
  </si>
  <si>
    <r>
      <rPr>
        <sz val="12"/>
        <rFont val="Times New Roman"/>
        <family val="1"/>
        <charset val="204"/>
      </rPr>
      <t xml:space="preserve">Feasibility study for gas supply to the base of JSC "MPDC in order to reduce electricity consumption for own needs in the framework of the program of energy saving and energy efficiency  </t>
    </r>
  </si>
  <si>
    <t xml:space="preserve">Замена ОД/КЗ-110 кВ на элегазовые выключатели на ПС 110/6 кВ Каражанбас-2 </t>
  </si>
  <si>
    <t>Замена ОД/КЗ-110 кВ на элегазовые выключатели на ПС 110/6 кВ ПТВ</t>
  </si>
  <si>
    <t>Замена ОД/КЗ-110 кВ на элегазовые выключатели на ПС 110/35/10 кВ Форт</t>
  </si>
  <si>
    <t>Замена ОД/КЗ-35кВ на элегазовые выключатели на ПС 35/6 кВ Карьерная</t>
  </si>
  <si>
    <t xml:space="preserve">Модернизация ячеек  КРУН-6 кВ на РП Жетыбай </t>
  </si>
  <si>
    <r>
      <rPr>
        <sz val="12"/>
        <rFont val="Times New Roman"/>
        <family val="1"/>
        <charset val="204"/>
      </rPr>
      <t>The replacement of power transformers at the substation 35/6kV "MGPS-3" with a capacity of 2x6,3МВА on 2х10МВА</t>
    </r>
  </si>
  <si>
    <r>
      <rPr>
        <sz val="12"/>
        <rFont val="Times New Roman"/>
        <family val="1"/>
        <charset val="204"/>
      </rPr>
      <t>Equipment modernization (reconstruction) of the cells of 110 kV outdoor switchgear at the substation 220/110/10kV "Uzen" No. 1,2,7,8,11,12,15,16,24,25,26,27,28,29,30,31,32</t>
    </r>
  </si>
  <si>
    <r>
      <rPr>
        <sz val="12"/>
        <rFont val="Times New Roman"/>
        <family val="1"/>
        <charset val="204"/>
      </rPr>
      <t xml:space="preserve"> Modernization (reconstruction) of outdoor switchgear 35, 110 and the RU-6 kV of substation 110/35/6 "Urban"</t>
    </r>
  </si>
  <si>
    <r>
      <rPr>
        <sz val="12"/>
        <rFont val="Times New Roman"/>
        <family val="1"/>
        <charset val="204"/>
      </rPr>
      <t>Modernization (reconstruction), equipment of indoor switchgear-6 kV substation of 110/6kV "Karamandybas", substation 110/6kV "Thermal" and modernization of relay protection and automation substation</t>
    </r>
  </si>
  <si>
    <r>
      <rPr>
        <sz val="12"/>
        <rFont val="Times New Roman"/>
        <family val="1"/>
        <charset val="204"/>
      </rPr>
      <t xml:space="preserve">Equipment modernization (reconstruction) of 110 kV outdoor switchgear and indoor switchgear-6kV S 110/6-6 kV "Industrial zone" </t>
    </r>
  </si>
  <si>
    <r>
      <rPr>
        <sz val="12"/>
        <rFont val="Times New Roman"/>
        <family val="1"/>
        <charset val="204"/>
      </rPr>
      <t>Modernization (reconstruction) of outdoor switchgear 35 kV and indoor switchgear-6 kV of substation 35/6kV "Glinzavod" and 35/6kV substation "Vostochnaya"</t>
    </r>
  </si>
  <si>
    <r>
      <rPr>
        <sz val="12"/>
        <rFont val="Times New Roman"/>
        <family val="1"/>
        <charset val="204"/>
      </rPr>
      <t xml:space="preserve">Equipment modernization (reconstruction) of outdoor switchgear 35 kV at substation 35/6kV "Sauskan" </t>
    </r>
  </si>
  <si>
    <r>
      <rPr>
        <sz val="12"/>
        <rFont val="Times New Roman"/>
        <family val="1"/>
        <charset val="204"/>
      </rPr>
      <t>Modernization (reconstruction) of 35 kV outdoor switchgear and switchgear-6,10 kV on substations 35\10 kV Teegan, Garmish, Kyzyl-Turan, Ushtagan, Shaiyr, Kazan, Tuschykuduk, Kareernaya (Beyneu)</t>
    </r>
  </si>
  <si>
    <r>
      <rPr>
        <sz val="12"/>
        <rFont val="Times New Roman"/>
        <family val="1"/>
        <charset val="204"/>
      </rPr>
      <t>Replace switchgear-6 kV at the substation 110/6kV "Karazhanbas-2"</t>
    </r>
  </si>
  <si>
    <r>
      <rPr>
        <sz val="12"/>
        <rFont val="Times New Roman"/>
        <family val="1"/>
        <charset val="204"/>
      </rPr>
      <t>Equipment modernization (reconstruction) of outdoor switchgear 35 kV at substation 35/6kV "Modular cluster pump station-2,3,4,5", Tasbulat, Beket-Ata, Akkuduk, Akjigit</t>
    </r>
  </si>
  <si>
    <r>
      <rPr>
        <sz val="12"/>
        <color theme="1"/>
        <rFont val="Times New Roman"/>
        <family val="1"/>
        <charset val="204"/>
      </rPr>
      <t xml:space="preserve">Examination services </t>
    </r>
  </si>
  <si>
    <t>Установка SCADA в распределительных сетях с заменой трансформаторов и провода</t>
  </si>
  <si>
    <t>Услуги по разработке проекта "Водоснабжение питьевой водой ремонтно-производственной базы"</t>
  </si>
  <si>
    <t>2014-2015, 2019-2020</t>
  </si>
  <si>
    <t>2015-2018</t>
  </si>
  <si>
    <t>2014-2016</t>
  </si>
  <si>
    <r>
      <rPr>
        <sz val="12"/>
        <rFont val="Times New Roman"/>
        <family val="1"/>
        <charset val="204"/>
      </rPr>
      <t>2015-2016</t>
    </r>
  </si>
  <si>
    <r>
      <rPr>
        <sz val="12"/>
        <rFont val="Times New Roman"/>
        <family val="1"/>
        <charset val="204"/>
      </rPr>
      <t>2015-2019</t>
    </r>
  </si>
  <si>
    <r>
      <rPr>
        <sz val="12"/>
        <rFont val="Times New Roman"/>
        <family val="1"/>
        <charset val="204"/>
      </rPr>
      <t>2015-2017</t>
    </r>
  </si>
  <si>
    <r>
      <rPr>
        <sz val="12"/>
        <color theme="1"/>
        <rFont val="Times New Roman"/>
        <family val="1"/>
        <charset val="204"/>
      </rPr>
      <t>1./9</t>
    </r>
  </si>
  <si>
    <r>
      <rPr>
        <sz val="12"/>
        <rFont val="Times New Roman"/>
        <family val="1"/>
        <charset val="204"/>
      </rPr>
      <t>1./2</t>
    </r>
  </si>
  <si>
    <t>за 1 полугодие 2015 года</t>
  </si>
  <si>
    <t>Реконструкция ПС ПТФ с переводом напряжения 110кВ и заменой силовых трансформаторов</t>
  </si>
  <si>
    <t>Обслуживание ВЛ-110кВ, ВЛ-220кВ с целью прогнозирования срока службы и повышения грозоупорности ВЛ</t>
  </si>
  <si>
    <t>Совместный приказ Департамента Комитета по регулированию естественных монополий и защите конкуренции Министерства национальной экономики РК по Мангистауской области от 03 декабря 2014 года №12-ОД и Министерства энергетики РК от 31 декабря 2014 года №244</t>
  </si>
  <si>
    <t>Переходящий проект. Договор заключен. Проект на стадии реализации</t>
  </si>
  <si>
    <t>Планируется объявление тендера</t>
  </si>
  <si>
    <t>Приобретены лицензии на обновление программных продуктов</t>
  </si>
  <si>
    <t>В связи с необходимостью осуществления водоснабжения объектов АО «МРЭК» в 2014 году были выполнены проектно-изыскательные работы по монтажу системы городского водопровода до РПБ АО «МРЭК». Однако на основании дополнительного соглашения , в связи с длительным сроком получения разрешения от владельцев подземных коммуникаций на производство работ, действие договора было продлено до 31 января 2015 года</t>
  </si>
  <si>
    <t xml:space="preserve">Завершение проекта, который был приостановлен актом о приостановке выполнения работ в 2014 году </t>
  </si>
  <si>
    <t>Выполнены пусконаладочные работы, авторский и технический надзор</t>
  </si>
  <si>
    <r>
      <rPr>
        <sz val="12"/>
        <color theme="1"/>
        <rFont val="Times New Roman"/>
        <family val="1"/>
        <charset val="204"/>
      </rPr>
      <t>198,6/1</t>
    </r>
  </si>
  <si>
    <r>
      <rPr>
        <sz val="12"/>
        <color theme="1"/>
        <rFont val="Times New Roman"/>
        <family val="1"/>
        <charset val="204"/>
      </rPr>
      <t>1/18692</t>
    </r>
  </si>
  <si>
    <r>
      <rPr>
        <sz val="12"/>
        <color theme="1"/>
        <rFont val="Times New Roman"/>
        <family val="1"/>
        <charset val="204"/>
      </rPr>
      <t>1x18,7</t>
    </r>
  </si>
  <si>
    <r>
      <rPr>
        <sz val="12"/>
        <color theme="1"/>
        <rFont val="Times New Roman"/>
        <family val="1"/>
        <charset val="204"/>
      </rPr>
      <t>1./25</t>
    </r>
  </si>
  <si>
    <r>
      <rPr>
        <sz val="12"/>
        <rFont val="Times New Roman"/>
        <family val="1"/>
        <charset val="204"/>
      </rPr>
      <t>1./7</t>
    </r>
  </si>
  <si>
    <r>
      <rPr>
        <sz val="12"/>
        <color theme="1"/>
        <rFont val="Times New Roman"/>
        <family val="1"/>
        <charset val="204"/>
      </rPr>
      <t>2./10</t>
    </r>
  </si>
  <si>
    <r>
      <rPr>
        <sz val="12"/>
        <color theme="1"/>
        <rFont val="Times New Roman"/>
        <family val="1"/>
        <charset val="204"/>
      </rPr>
      <t>601/300</t>
    </r>
  </si>
  <si>
    <r>
      <rPr>
        <sz val="12"/>
        <rFont val="Times New Roman"/>
        <family val="1"/>
        <charset val="204"/>
      </rPr>
      <t>2./41</t>
    </r>
  </si>
  <si>
    <r>
      <rPr>
        <sz val="12"/>
        <rFont val="Times New Roman"/>
        <family val="1"/>
        <charset val="204"/>
      </rPr>
      <t>2./39</t>
    </r>
  </si>
  <si>
    <r>
      <rPr>
        <sz val="12"/>
        <rFont val="Times New Roman"/>
        <family val="1"/>
        <charset val="204"/>
      </rPr>
      <t>7./22</t>
    </r>
  </si>
  <si>
    <r>
      <rPr>
        <sz val="12"/>
        <rFont val="Times New Roman"/>
        <family val="1"/>
        <charset val="204"/>
      </rPr>
      <t>1./18</t>
    </r>
  </si>
  <si>
    <r>
      <rPr>
        <sz val="12"/>
        <rFont val="Times New Roman"/>
        <family val="1"/>
        <charset val="204"/>
      </rPr>
      <t>9./12</t>
    </r>
  </si>
  <si>
    <r>
      <rPr>
        <b/>
        <sz val="12"/>
        <color theme="1"/>
        <rFont val="Times New Roman"/>
        <family val="1"/>
        <charset val="204"/>
      </rPr>
      <t>for 2016</t>
    </r>
  </si>
  <si>
    <r>
      <rPr>
        <sz val="12"/>
        <color theme="1"/>
        <rFont val="Times New Roman"/>
        <family val="1"/>
        <charset val="204"/>
      </rPr>
      <t>Engineering services and technical support</t>
    </r>
  </si>
  <si>
    <t>Переходящий проект. Отклонение от утвержденного плана, в связи с поздним сроком заключения договора</t>
  </si>
  <si>
    <t>По итогам открытого тендера и фактически заключенным договорам</t>
  </si>
  <si>
    <t>В связи с производственной необходимостью приобретены производственное оборудование, приборы и установки, трансформаторы тока и напряжения</t>
  </si>
  <si>
    <t>Долгосрочный проект. Увеличение утвержденной суммы проекта было в рамках корректировки проекта, где было предусмотрено увеличение трансформаторной мощности с 125 МВА до 150 МВА, замена существующих трансформаторов 16 МВА на 25 МВА, замена морально и физически устаревших трансформаторов тока и трансформаторов напряжения, также было рассмотрено пересечение ВЛ-220кВ с коммуникациями непредусмотренные проектом. корректировка проекта получила положительное заключение РГП Госэкспертиза №01-0553/15 от 21.12.2015 года</t>
  </si>
  <si>
    <t xml:space="preserve"> Реализация проекта завершена, объект введен в эксплуатацию.</t>
  </si>
  <si>
    <t xml:space="preserve"> В 2016 году смонтировано 18 692 шт. приборов учета. Реализация проекта завершена, объект введен в эксплуатаци.</t>
  </si>
  <si>
    <t>Проект переходящий на 2017 год.Отклонение от утвержденного плана, в связи с перепрохождением госэкспертизы.</t>
  </si>
  <si>
    <t>Проект переходящий на 2017 год. Отклонение от утвержденного плана, в связи с технологическими сложностями при изготовлении оборудования КРУН.</t>
  </si>
  <si>
    <t>В 2016 году разработка ТЭО завершена.</t>
  </si>
  <si>
    <t>Проект переходящий на 2017 год. Отклонение от утвержденного плана, в связи с поздним сроком заключения договора.</t>
  </si>
  <si>
    <t>Проект переходящий на 2017 год. Модернизация оборудования ОРУ-35кВ завершена.</t>
  </si>
  <si>
    <t>Проект переходящий на 2017 год.  Отклонение от утвержденного плана, в связи с поздним сроком заключения договора</t>
  </si>
  <si>
    <t>На реализацию данного проекта был получен заем от АО "Каражанбасмунай" в размере 200 млн.тенге, оставшаяся часть профинансирована из собственных средств. Реализация проекта завершена.</t>
  </si>
  <si>
    <r>
      <rPr>
        <b/>
        <sz val="12"/>
        <color theme="1"/>
        <rFont val="Times New Roman"/>
        <family val="1"/>
        <charset val="204"/>
      </rPr>
      <t>Name of regulated services (goods, works) and served area</t>
    </r>
  </si>
  <si>
    <r>
      <rPr>
        <b/>
        <sz val="12"/>
        <color theme="1"/>
        <rFont val="Times New Roman"/>
        <family val="1"/>
        <charset val="204"/>
      </rPr>
      <t>The name of the events</t>
    </r>
  </si>
  <si>
    <r>
      <rPr>
        <b/>
        <sz val="12"/>
        <color theme="1"/>
        <rFont val="Times New Roman"/>
        <family val="1"/>
        <charset val="204"/>
      </rPr>
      <t>Unit of measure</t>
    </r>
  </si>
  <si>
    <r>
      <rPr>
        <b/>
        <sz val="12"/>
        <color theme="1"/>
        <rFont val="Times New Roman"/>
        <family val="1"/>
        <charset val="204"/>
      </rPr>
      <t>Information on planned and actual volumes of regulated services (goods, works)</t>
    </r>
  </si>
  <si>
    <r>
      <rPr>
        <b/>
        <sz val="12"/>
        <color theme="1"/>
        <rFont val="Times New Roman"/>
        <family val="1"/>
        <charset val="204"/>
      </rPr>
      <t xml:space="preserve">The quantity in physical indicators </t>
    </r>
  </si>
  <si>
    <r>
      <rPr>
        <sz val="12"/>
        <color theme="1"/>
        <rFont val="Times New Roman"/>
        <family val="1"/>
        <charset val="204"/>
      </rPr>
      <t>plan</t>
    </r>
  </si>
  <si>
    <r>
      <rPr>
        <sz val="12"/>
        <color theme="1"/>
        <rFont val="Times New Roman"/>
        <family val="1"/>
        <charset val="204"/>
      </rPr>
      <t>fact</t>
    </r>
  </si>
  <si>
    <r>
      <rPr>
        <b/>
        <sz val="12"/>
        <color theme="1"/>
        <rFont val="Times New Roman"/>
        <family val="1"/>
        <charset val="204"/>
      </rPr>
      <t>Period of service provision within the investment program (project)</t>
    </r>
  </si>
  <si>
    <r>
      <rPr>
        <b/>
        <sz val="12"/>
        <color theme="1"/>
        <rFont val="Times New Roman"/>
        <family val="1"/>
        <charset val="204"/>
      </rPr>
      <t>The amount of the investment program (project)</t>
    </r>
  </si>
  <si>
    <r>
      <rPr>
        <b/>
        <sz val="12"/>
        <color theme="1"/>
        <rFont val="Times New Roman"/>
        <family val="1"/>
        <charset val="204"/>
      </rPr>
      <t>Deviation</t>
    </r>
  </si>
  <si>
    <r>
      <rPr>
        <b/>
        <sz val="12"/>
        <color theme="1"/>
        <rFont val="Times New Roman"/>
        <family val="1"/>
        <charset val="204"/>
      </rPr>
      <t xml:space="preserve">Reasons for deviation </t>
    </r>
  </si>
  <si>
    <r>
      <rPr>
        <b/>
        <sz val="12"/>
        <color theme="1"/>
        <rFont val="Times New Roman"/>
        <family val="1"/>
        <charset val="204"/>
      </rPr>
      <t>Information on the actual conditions and amounts of financing of the investment program (project), thousand tenge</t>
    </r>
  </si>
  <si>
    <r>
      <rPr>
        <sz val="12"/>
        <color theme="1"/>
        <rFont val="Times New Roman"/>
        <family val="1"/>
        <charset val="204"/>
      </rPr>
      <t xml:space="preserve">Borrowed funds </t>
    </r>
  </si>
  <si>
    <r>
      <rPr>
        <sz val="12"/>
        <color theme="1"/>
        <rFont val="Times New Roman"/>
        <family val="1"/>
        <charset val="204"/>
      </rPr>
      <t>Budgetary funds</t>
    </r>
  </si>
  <si>
    <r>
      <rPr>
        <sz val="12"/>
        <color theme="1"/>
        <rFont val="Times New Roman"/>
        <family val="1"/>
        <charset val="204"/>
      </rPr>
      <t>Improvement of production indicators, %, by year of implementation depending on the approved investment program (project)</t>
    </r>
  </si>
  <si>
    <r>
      <rPr>
        <sz val="12"/>
        <color theme="1"/>
        <rFont val="Times New Roman"/>
        <family val="1"/>
        <charset val="204"/>
      </rPr>
      <t>Lowering the depreciation (physical) of fixed assets (assets), %, by years of implementation, depending on the approved investment program.</t>
    </r>
  </si>
  <si>
    <r>
      <rPr>
        <sz val="12"/>
        <color theme="1"/>
        <rFont val="Times New Roman"/>
        <family val="1"/>
        <charset val="204"/>
      </rPr>
      <t>Reduction of losses, %, by years of implementation depending on the approved investment program (project)</t>
    </r>
  </si>
  <si>
    <r>
      <rPr>
        <sz val="12"/>
        <color theme="1"/>
        <rFont val="Times New Roman"/>
        <family val="1"/>
        <charset val="204"/>
      </rPr>
      <t>Reduction of accidents by year of implementation depending on the approved investment program</t>
    </r>
  </si>
  <si>
    <r>
      <rPr>
        <sz val="12"/>
        <color theme="1"/>
        <rFont val="Times New Roman"/>
        <family val="1"/>
        <charset val="204"/>
      </rPr>
      <t>fact of previous year</t>
    </r>
  </si>
  <si>
    <r>
      <rPr>
        <sz val="12"/>
        <color theme="1"/>
        <rFont val="Times New Roman"/>
        <family val="1"/>
        <charset val="204"/>
      </rPr>
      <t>the fact of the current year</t>
    </r>
  </si>
  <si>
    <r>
      <rPr>
        <sz val="12"/>
        <color theme="1"/>
        <rFont val="Times New Roman"/>
        <family val="1"/>
        <charset val="204"/>
      </rPr>
      <t>km/PCs.</t>
    </r>
  </si>
  <si>
    <r>
      <rPr>
        <sz val="12"/>
        <color theme="1"/>
        <rFont val="Times New Roman"/>
        <family val="1"/>
        <charset val="204"/>
      </rPr>
      <t>PCs/users</t>
    </r>
  </si>
  <si>
    <r>
      <rPr>
        <sz val="12"/>
        <rFont val="Times New Roman"/>
        <family val="1"/>
        <charset val="204"/>
      </rPr>
      <t>PCs.</t>
    </r>
  </si>
  <si>
    <r>
      <rPr>
        <sz val="12"/>
        <rFont val="Times New Roman"/>
        <family val="1"/>
        <charset val="204"/>
      </rPr>
      <t>PCs/cells</t>
    </r>
  </si>
  <si>
    <r>
      <rPr>
        <sz val="12"/>
        <rFont val="Times New Roman"/>
        <family val="1"/>
        <charset val="204"/>
      </rPr>
      <t>PCs/off</t>
    </r>
  </si>
  <si>
    <r>
      <rPr>
        <sz val="12"/>
        <rFont val="Times New Roman"/>
        <family val="1"/>
        <charset val="204"/>
      </rPr>
      <t xml:space="preserve">pris. </t>
    </r>
  </si>
  <si>
    <r>
      <rPr>
        <sz val="12"/>
        <color theme="1"/>
        <rFont val="Times New Roman"/>
        <family val="1"/>
        <charset val="204"/>
      </rPr>
      <t>1/19000</t>
    </r>
  </si>
  <si>
    <r>
      <rPr>
        <b/>
        <sz val="12"/>
        <color theme="1"/>
        <rFont val="Times New Roman"/>
        <family val="1"/>
        <charset val="204"/>
      </rPr>
      <t>-</t>
    </r>
  </si>
  <si>
    <t>амортиз</t>
  </si>
  <si>
    <t>капитализ</t>
  </si>
  <si>
    <t>экономия от потерь</t>
  </si>
  <si>
    <r>
      <rPr>
        <b/>
        <sz val="12"/>
        <color theme="1"/>
        <rFont val="Times New Roman"/>
        <family val="1"/>
        <charset val="204"/>
      </rPr>
      <t>Information on comparison of actual performance indicators of the investment program (project) with the indicators approved in the investment program (project)*</t>
    </r>
  </si>
  <si>
    <r>
      <rPr>
        <b/>
        <sz val="12"/>
        <color theme="1"/>
        <rFont val="Times New Roman"/>
        <family val="1"/>
        <charset val="204"/>
      </rPr>
      <t>Explanation of the reasons for the deviation of the achieved actual indicators from the indicators in the approved investment program (project)*</t>
    </r>
  </si>
  <si>
    <r>
      <rPr>
        <b/>
        <sz val="12"/>
        <color theme="1"/>
        <rFont val="Times New Roman"/>
        <family val="1"/>
        <charset val="204"/>
      </rPr>
      <t xml:space="preserve">Assessment of improving the quality and reliability of regulated services (goods, works) * 
</t>
    </r>
  </si>
  <si>
    <r>
      <rPr>
        <sz val="12"/>
        <rFont val="Times New Roman"/>
        <family val="1"/>
        <charset val="204"/>
      </rPr>
      <t>According to the results of an open tender and actually concluded contracts.</t>
    </r>
  </si>
  <si>
    <r>
      <rPr>
        <sz val="12"/>
        <rFont val="Times New Roman"/>
        <family val="1"/>
        <charset val="204"/>
      </rPr>
      <t>Rolling project. Deviation from the approved plan, due to the late date of the contract.</t>
    </r>
  </si>
  <si>
    <r>
      <rPr>
        <sz val="12"/>
        <color theme="1"/>
        <rFont val="Times New Roman"/>
        <family val="1"/>
        <charset val="204"/>
      </rPr>
      <t>2./15</t>
    </r>
  </si>
  <si>
    <r>
      <rPr>
        <sz val="10"/>
        <color theme="1"/>
        <rFont val="Times New Roman"/>
        <family val="1"/>
        <charset val="204"/>
      </rPr>
      <t>*- with the approval of the investment programme JSC "MPDC" for the years 2016-2020, the performance of the investment program has not been approved</t>
    </r>
  </si>
  <si>
    <r>
      <rPr>
        <sz val="14"/>
        <color theme="1"/>
        <rFont val="Times New Roman"/>
        <family val="1"/>
        <charset val="204"/>
      </rPr>
      <t>power transmission and distribution services in the Mangystau region</t>
    </r>
  </si>
  <si>
    <r>
      <rPr>
        <sz val="12"/>
        <color theme="1"/>
        <rFont val="Times New Roman"/>
        <family val="1"/>
        <charset val="204"/>
      </rPr>
      <t>In accordance with paragraph 7-5 of article 7 of the Legislation of the Republic of Kazakhstan dated 09.07.1998 № 272-I "On natural monopolies "</t>
    </r>
  </si>
  <si>
    <r>
      <rPr>
        <b/>
        <sz val="18"/>
        <color theme="1"/>
        <rFont val="Times New Roman"/>
        <family val="1"/>
        <charset val="204"/>
      </rPr>
      <t>Chairman of the board of directors </t>
    </r>
  </si>
  <si>
    <r>
      <rPr>
        <b/>
        <sz val="18"/>
        <color theme="1"/>
        <rFont val="Times New Roman"/>
        <family val="1"/>
        <charset val="204"/>
      </rPr>
      <t>M. Zhakupov</t>
    </r>
  </si>
  <si>
    <r>
      <rPr>
        <sz val="12"/>
        <rFont val="Times New Roman"/>
        <family val="1"/>
        <charset val="204"/>
      </rPr>
      <t xml:space="preserve"> In 2016, 18 692 units of metering devices were installed. The project has been completed and the facility has been put into operation.</t>
    </r>
  </si>
  <si>
    <r>
      <rPr>
        <b/>
        <sz val="12"/>
        <color theme="1"/>
        <rFont val="Times New Roman"/>
        <family val="1"/>
        <charset val="204"/>
      </rPr>
      <t>Information</t>
    </r>
  </si>
  <si>
    <r>
      <rPr>
        <b/>
        <sz val="12"/>
        <color theme="1"/>
        <rFont val="Times New Roman"/>
        <family val="1"/>
        <charset val="204"/>
      </rPr>
      <t>natural monopoly entity</t>
    </r>
  </si>
  <si>
    <r>
      <rPr>
        <b/>
        <sz val="12"/>
        <color theme="1"/>
        <rFont val="Times New Roman"/>
        <family val="1"/>
        <charset val="204"/>
      </rPr>
      <t>about execution of the investment program (project)</t>
    </r>
  </si>
  <si>
    <r>
      <rPr>
        <b/>
        <sz val="12"/>
        <color theme="1"/>
        <rFont val="Times New Roman"/>
        <family val="1"/>
        <charset val="204"/>
      </rPr>
      <t>JSC "MPDC"</t>
    </r>
  </si>
  <si>
    <r>
      <rPr>
        <b/>
        <sz val="12"/>
        <color theme="1"/>
        <rFont val="Times New Roman"/>
        <family val="1"/>
        <charset val="204"/>
      </rPr>
      <t>providing services for the transmission and distribution of electricity</t>
    </r>
  </si>
  <si>
    <r>
      <rPr>
        <b/>
        <sz val="12"/>
        <color theme="1"/>
        <rFont val="Times New Roman"/>
        <family val="1"/>
        <charset val="204"/>
      </rPr>
      <t xml:space="preserve">item number </t>
    </r>
  </si>
  <si>
    <r>
      <rPr>
        <sz val="14"/>
        <color theme="1"/>
        <rFont val="Times New Roman"/>
        <family val="1"/>
        <charset val="204"/>
      </rPr>
      <t>power transmission and distribution services in the Mangystau region</t>
    </r>
  </si>
  <si>
    <r>
      <rPr>
        <sz val="12"/>
        <color theme="1"/>
        <rFont val="Times New Roman"/>
        <family val="1"/>
        <charset val="204"/>
      </rPr>
      <t xml:space="preserve">Construction of transmission line-220kV Aktau-Karazhanbas with autotransformer 1x125MBA on management of construction projects "Karazhanbas" </t>
    </r>
  </si>
  <si>
    <r>
      <rPr>
        <sz val="12"/>
        <color theme="1"/>
        <rFont val="Times New Roman"/>
        <family val="1"/>
        <charset val="204"/>
      </rPr>
      <t>Construction of regional dispatch center</t>
    </r>
  </si>
  <si>
    <r>
      <rPr>
        <sz val="12"/>
        <color theme="1"/>
        <rFont val="Times New Roman"/>
        <family val="1"/>
        <charset val="204"/>
      </rPr>
      <t>Implementation of the project pertatining to the automatic system for commercial accounting of power consumption in 6-10/0.4 kV networks of JSC "MPDC" with the introduction of telemechanics and telemetry</t>
    </r>
  </si>
  <si>
    <r>
      <rPr>
        <sz val="12"/>
        <rFont val="Times New Roman"/>
        <family val="1"/>
        <charset val="204"/>
      </rPr>
      <t xml:space="preserve">Replace OD/short circuit-110 kV gas-insulated circuit breakers at the substation 110/6 kV Karazhanbas-2 </t>
    </r>
  </si>
  <si>
    <r>
      <rPr>
        <b/>
        <sz val="12"/>
        <color theme="1"/>
        <rFont val="Times New Roman"/>
        <family val="1"/>
        <charset val="204"/>
      </rPr>
      <t>Modernization</t>
    </r>
  </si>
  <si>
    <r>
      <rPr>
        <sz val="12"/>
        <color theme="1"/>
        <rFont val="Times New Roman"/>
        <family val="1"/>
        <charset val="204"/>
      </rPr>
      <t>Software</t>
    </r>
  </si>
  <si>
    <r>
      <rPr>
        <b/>
        <sz val="12"/>
        <color theme="1"/>
        <rFont val="Times New Roman"/>
        <family val="1"/>
        <charset val="204"/>
      </rPr>
      <t>TOTAL</t>
    </r>
  </si>
  <si>
    <r>
      <rPr>
        <sz val="12"/>
        <color theme="1"/>
        <rFont val="Times New Roman"/>
        <family val="1"/>
        <charset val="204"/>
      </rPr>
      <t>km/PCs.</t>
    </r>
  </si>
  <si>
    <r>
      <rPr>
        <sz val="12"/>
        <color theme="1"/>
        <rFont val="Times New Roman"/>
        <family val="1"/>
        <charset val="204"/>
      </rPr>
      <t>PCs.</t>
    </r>
  </si>
  <si>
    <r>
      <rPr>
        <sz val="12"/>
        <color theme="1"/>
        <rFont val="Times New Roman"/>
        <family val="1"/>
        <charset val="204"/>
      </rPr>
      <t>PCs/cells</t>
    </r>
  </si>
  <si>
    <r>
      <rPr>
        <sz val="12"/>
        <color theme="1"/>
        <rFont val="Times New Roman"/>
        <family val="1"/>
        <charset val="204"/>
      </rPr>
      <t>PCs/off</t>
    </r>
  </si>
  <si>
    <r>
      <rPr>
        <sz val="12"/>
        <rFont val="Times New Roman"/>
        <family val="1"/>
        <charset val="204"/>
      </rPr>
      <t>PCs/off</t>
    </r>
  </si>
  <si>
    <r>
      <rPr>
        <sz val="12"/>
        <rFont val="Times New Roman"/>
        <family val="1"/>
        <charset val="204"/>
      </rPr>
      <t>PCs/cells</t>
    </r>
  </si>
  <si>
    <r>
      <rPr>
        <b/>
        <sz val="12"/>
        <color theme="1"/>
        <rFont val="Times New Roman"/>
        <family val="1"/>
        <charset val="204"/>
      </rPr>
      <t>plan</t>
    </r>
  </si>
  <si>
    <r>
      <rPr>
        <sz val="12"/>
        <rFont val="Times New Roman"/>
        <family val="1"/>
        <charset val="204"/>
      </rPr>
      <t>1./7</t>
    </r>
  </si>
  <si>
    <r>
      <rPr>
        <sz val="12"/>
        <rFont val="Times New Roman"/>
        <family val="1"/>
        <charset val="204"/>
      </rPr>
      <t>1./2</t>
    </r>
  </si>
  <si>
    <r>
      <rPr>
        <sz val="12"/>
        <rFont val="Times New Roman"/>
        <family val="1"/>
        <charset val="204"/>
      </rPr>
      <t>1./18</t>
    </r>
  </si>
  <si>
    <r>
      <rPr>
        <b/>
        <sz val="12"/>
        <color theme="1"/>
        <rFont val="Times New Roman"/>
        <family val="1"/>
        <charset val="204"/>
      </rPr>
      <t>fact</t>
    </r>
  </si>
  <si>
    <r>
      <rPr>
        <sz val="12"/>
        <color theme="1"/>
        <rFont val="Times New Roman"/>
        <family val="1"/>
        <charset val="204"/>
      </rPr>
      <t>-</t>
    </r>
  </si>
  <si>
    <r>
      <rPr>
        <sz val="12"/>
        <color theme="1"/>
        <rFont val="Times New Roman"/>
        <family val="1"/>
        <charset val="204"/>
      </rPr>
      <t>1./7</t>
    </r>
  </si>
  <si>
    <r>
      <rPr>
        <sz val="12"/>
        <rFont val="Times New Roman"/>
        <family val="1"/>
        <charset val="204"/>
      </rPr>
      <t>-</t>
    </r>
  </si>
  <si>
    <r>
      <rPr>
        <sz val="12"/>
        <color theme="1"/>
        <rFont val="Times New Roman"/>
        <family val="1"/>
        <charset val="204"/>
      </rPr>
      <t>2013-2016</t>
    </r>
  </si>
  <si>
    <r>
      <rPr>
        <sz val="12"/>
        <color theme="1"/>
        <rFont val="Times New Roman"/>
        <family val="1"/>
        <charset val="204"/>
      </rPr>
      <t>2015-2018</t>
    </r>
  </si>
  <si>
    <r>
      <rPr>
        <sz val="12"/>
        <color theme="1"/>
        <rFont val="Times New Roman"/>
        <family val="1"/>
        <charset val="204"/>
      </rPr>
      <t>2015-2016</t>
    </r>
  </si>
  <si>
    <r>
      <rPr>
        <sz val="12"/>
        <color theme="1"/>
        <rFont val="Times New Roman"/>
        <family val="1"/>
        <charset val="204"/>
      </rPr>
      <t>2015-2019</t>
    </r>
  </si>
  <si>
    <r>
      <rPr>
        <sz val="12"/>
        <color theme="1"/>
        <rFont val="Times New Roman"/>
        <family val="1"/>
        <charset val="204"/>
      </rPr>
      <t>2014-2016</t>
    </r>
  </si>
  <si>
    <r>
      <rPr>
        <sz val="12"/>
        <rFont val="Times New Roman"/>
        <family val="1"/>
        <charset val="204"/>
      </rPr>
      <t>2015-2016</t>
    </r>
  </si>
  <si>
    <r>
      <rPr>
        <sz val="12"/>
        <rFont val="Times New Roman"/>
        <family val="1"/>
        <charset val="204"/>
      </rPr>
      <t>2013-2016</t>
    </r>
  </si>
  <si>
    <r>
      <rPr>
        <sz val="12"/>
        <rFont val="Times New Roman"/>
        <family val="1"/>
        <charset val="204"/>
      </rPr>
      <t>2015-2018</t>
    </r>
  </si>
  <si>
    <r>
      <rPr>
        <sz val="12"/>
        <rFont val="Times New Roman"/>
        <family val="1"/>
        <charset val="204"/>
      </rPr>
      <t>2015-2019</t>
    </r>
  </si>
  <si>
    <r>
      <rPr>
        <sz val="12"/>
        <rFont val="Times New Roman"/>
        <family val="1"/>
        <charset val="204"/>
      </rPr>
      <t>2015-2017</t>
    </r>
  </si>
  <si>
    <r>
      <rPr>
        <b/>
        <sz val="12"/>
        <color theme="1"/>
        <rFont val="Times New Roman"/>
        <family val="1"/>
        <charset val="204"/>
      </rPr>
      <t>Profit and loss statement, thousand KZT*</t>
    </r>
  </si>
  <si>
    <r>
      <rPr>
        <b/>
        <sz val="12"/>
        <color theme="1"/>
        <rFont val="Times New Roman"/>
        <family val="1"/>
        <charset val="204"/>
      </rPr>
      <t>Plan</t>
    </r>
  </si>
  <si>
    <r>
      <rPr>
        <b/>
        <sz val="12"/>
        <color theme="1"/>
        <rFont val="Times New Roman"/>
        <family val="1"/>
        <charset val="204"/>
      </rPr>
      <t>Fact</t>
    </r>
  </si>
  <si>
    <r>
      <rPr>
        <sz val="12"/>
        <rFont val="Times New Roman"/>
        <family val="1"/>
        <charset val="204"/>
      </rPr>
      <t>Long term project. The increase in the approved amount of the project was within the framework of the project adjustment, which provided for an increase in transformer capacity from 125 MVA to 150 MVA, replacement of existing 16 MVA transformers with 25 MVA, replacement of morally and physically obsolete current transformers and voltage transformers, and the intersection of VL-220 kV with communications not foreseen by the project was also considered. correction of the project received a positive conclusion RSE state expertise №01-0553/15 from 21.12.2015 year</t>
    </r>
  </si>
  <si>
    <r>
      <rPr>
        <sz val="12"/>
        <rFont val="Times New Roman"/>
        <family val="1"/>
        <charset val="204"/>
      </rPr>
      <t xml:space="preserve"> The project has been completed and the facility has been put into operation.</t>
    </r>
  </si>
  <si>
    <r>
      <rPr>
        <sz val="12"/>
        <rFont val="Times New Roman"/>
        <family val="1"/>
        <charset val="204"/>
      </rPr>
      <t>The project is rolled over to 2017. Deviation from the approved plan, in connection with the re-examination of the state.</t>
    </r>
  </si>
  <si>
    <r>
      <rPr>
        <sz val="12"/>
        <rFont val="Times New Roman"/>
        <family val="1"/>
        <charset val="204"/>
      </rPr>
      <t>The project is rolling over to 2017. Deviation from the approved plan, due to technological difficulties in the manufacture of equipment outdoor metal-clad switchgear.</t>
    </r>
  </si>
  <si>
    <r>
      <rPr>
        <sz val="12"/>
        <rFont val="Times New Roman"/>
        <family val="1"/>
        <charset val="204"/>
      </rPr>
      <t>In 2016, the feasibility study was completed.</t>
    </r>
  </si>
  <si>
    <r>
      <rPr>
        <sz val="12"/>
        <rFont val="Times New Roman"/>
        <family val="1"/>
        <charset val="204"/>
      </rPr>
      <t>The project is rolled over to 2017. Deviation from the approved plan, due to the late date of the contract.</t>
    </r>
  </si>
  <si>
    <r>
      <rPr>
        <sz val="12"/>
        <rFont val="Times New Roman"/>
        <family val="1"/>
        <charset val="204"/>
      </rPr>
      <t>The project is rolling over to 2017. Modernization of the equipment of the outdoor switchgear -35kV is completed.</t>
    </r>
  </si>
  <si>
    <r>
      <rPr>
        <sz val="12"/>
        <rFont val="Times New Roman"/>
        <family val="1"/>
        <charset val="204"/>
      </rPr>
      <t>According to the results of an open tender and actually concluded contracts.</t>
    </r>
  </si>
  <si>
    <r>
      <rPr>
        <sz val="12"/>
        <rFont val="Times New Roman"/>
        <family val="1"/>
        <charset val="204"/>
      </rPr>
      <t>Due to the production necessity, production equipment, devices and installations, current and voltage transformers were purchased</t>
    </r>
  </si>
  <si>
    <r>
      <rPr>
        <sz val="12"/>
        <color theme="1"/>
        <rFont val="Times New Roman"/>
        <family val="1"/>
        <charset val="204"/>
      </rPr>
      <t xml:space="preserve">Equity (depreciation deductiables)  </t>
    </r>
  </si>
  <si>
    <r>
      <rPr>
        <sz val="12"/>
        <color theme="1"/>
        <rFont val="Times New Roman"/>
        <family val="1"/>
        <charset val="204"/>
      </rPr>
      <t xml:space="preserve">Own funds (profit) </t>
    </r>
  </si>
  <si>
    <r>
      <rPr>
        <sz val="12"/>
        <color theme="1"/>
        <rFont val="Times New Roman"/>
        <family val="1"/>
        <charset val="204"/>
      </rPr>
      <t>fact of previous year</t>
    </r>
  </si>
  <si>
    <r>
      <rPr>
        <b/>
        <sz val="12"/>
        <color theme="1"/>
        <rFont val="Times New Roman"/>
        <family val="1"/>
        <charset val="204"/>
      </rPr>
      <t>-</t>
    </r>
  </si>
  <si>
    <r>
      <rPr>
        <sz val="12"/>
        <color theme="1"/>
        <rFont val="Times New Roman"/>
        <family val="1"/>
        <charset val="204"/>
      </rPr>
      <t>the fact of the current 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</si>
</sst>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_-* #,##0_р_._-;\-* #,##0_р_._-;_-* &quot;-&quot;??_р_._-;_-@_-"/>
    <numFmt numFmtId="165" formatCode="_-* #,##0.00000_р_._-;\-* #,##0.00000_р_._-;_-* &quot;-&quot;??_р_._-;_-@_-"/>
    <numFmt numFmtId="166" formatCode="_-* #,##0.000_р_._-;\-* #,##0.000_р_._-;_-* &quot;-&quot;??_р_._-;_-@_-"/>
    <numFmt numFmtId="167" formatCode="_-* #,##0.000_р_._-;\-* #,##0.000_р_._-;_-* &quot;-&quot;???_р_._-;_-@_-"/>
  </numFmts>
  <fonts count="12">
    <font>
      <sz val="11"/>
      <color theme="1"/>
      <name val="Calibri"/>
      <family val="2"/>
      <charset val="204"/>
      <scheme val="minor"/>
    </font>
    <font>
      <sz val="10"/>
      <name val="Arial"/>
      <family val="2"/>
    </font>
    <font>
      <b/>
      <sz val="12"/>
      <color theme="1"/>
      <name val="Times New Roman"/>
      <family val="1"/>
      <charset val="204"/>
    </font>
    <font>
      <sz val="12"/>
      <color theme="1"/>
      <name val="Times New Roman"/>
      <family val="1"/>
      <charset val="204"/>
    </font>
    <font>
      <sz val="16"/>
      <color theme="1"/>
      <name val="Times New Roman"/>
      <family val="1"/>
      <charset val="204"/>
    </font>
    <font>
      <b/>
      <sz val="16"/>
      <color theme="1"/>
      <name val="Times New Roman"/>
      <family val="1"/>
      <charset val="204"/>
    </font>
    <font>
      <sz val="12"/>
      <name val="Times New Roman"/>
      <family val="1"/>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sz val="10"/>
      <color theme="1"/>
      <name val="Times New Roman"/>
      <family val="1"/>
      <charset val="204"/>
    </font>
    <font>
      <b/>
      <sz val="18"/>
      <color theme="1"/>
      <name val="Times New Roman"/>
      <family val="1"/>
      <charset val="204"/>
    </font>
  </fonts>
  <fills count="3">
    <fill>
      <patternFill/>
    </fill>
    <fill>
      <patternFill patternType="gray125"/>
    </fill>
    <fill>
      <patternFill patternType="solid">
        <fgColor rgb="FF92D050"/>
        <bgColor indexed="64"/>
      </patternFill>
    </fill>
  </fills>
  <borders count="8">
    <border>
      <left/>
      <right/>
      <top/>
      <bottom/>
      <diagonal/>
    </border>
    <border>
      <left style="thin">
        <color auto="1"/>
      </left>
      <right style="thin">
        <color auto="1"/>
      </right>
      <top style="thin">
        <color auto="1"/>
      </top>
      <bottom style="thin">
        <color auto="1"/>
      </bottom>
    </border>
    <border>
      <left style="thin">
        <color auto="1"/>
      </left>
      <right style="thin">
        <color auto="1"/>
      </right>
      <top/>
      <bottom style="thin">
        <color auto="1"/>
      </bottom>
    </border>
    <border>
      <left style="thin">
        <color auto="1"/>
      </left>
      <right style="thin">
        <color auto="1"/>
      </right>
      <top style="thin">
        <color auto="1"/>
      </top>
      <bottom/>
    </border>
    <border>
      <left style="thin">
        <color auto="1"/>
      </left>
      <right style="thin">
        <color auto="1"/>
      </right>
      <top/>
      <bottom/>
    </border>
    <border>
      <left/>
      <right/>
      <top style="thin">
        <color auto="1"/>
      </top>
      <bottom/>
    </border>
    <border>
      <left style="thin">
        <color auto="1"/>
      </left>
      <right/>
      <top style="thin">
        <color auto="1"/>
      </top>
      <bottom/>
    </border>
    <border>
      <left/>
      <right style="thin">
        <color auto="1"/>
      </right>
      <top style="thin">
        <color auto="1"/>
      </top>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0" fillId="0" borderId="0" applyFont="0" applyFill="0" applyBorder="0" applyAlignment="0" applyProtection="0"/>
    <xf numFmtId="9" fontId="0" fillId="0" borderId="0" applyFont="0" applyFill="0" applyBorder="0" applyAlignment="0" applyProtection="0"/>
  </cellStyleXfs>
  <cellXfs count="114">
    <xf numFmtId="0" fontId="0" fillId="0" borderId="0" xfId="0"/>
    <xf numFmtId="0" fontId="2" fillId="0" borderId="0" xfId="0" applyFont="1" applyFill="1" applyAlignment="1">
      <alignment vertical="center" wrapText="1"/>
    </xf>
    <xf numFmtId="0" fontId="3" fillId="0" borderId="0" xfId="0" applyFont="1" applyFill="1" applyAlignment="1">
      <alignment horizontal="center" vertical="center" wrapText="1"/>
    </xf>
    <xf numFmtId="164" fontId="2" fillId="0" borderId="0" xfId="0" applyNumberFormat="1" applyFont="1" applyFill="1" applyAlignment="1">
      <alignment vertical="center" wrapText="1"/>
    </xf>
    <xf numFmtId="165" fontId="2" fillId="0" borderId="0" xfId="0" applyNumberFormat="1"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center" vertical="center" wrapText="1"/>
    </xf>
    <xf numFmtId="164" fontId="3" fillId="0" borderId="0" xfId="0" applyNumberFormat="1" applyFont="1" applyFill="1" applyAlignment="1">
      <alignment horizontal="left" vertical="center" wrapText="1"/>
    </xf>
    <xf numFmtId="166" fontId="2" fillId="0" borderId="0" xfId="0" applyNumberFormat="1" applyFont="1" applyFill="1" applyAlignment="1">
      <alignment vertical="center" wrapText="1"/>
    </xf>
    <xf numFmtId="167" fontId="3" fillId="0" borderId="0" xfId="0" applyNumberFormat="1" applyFont="1" applyFill="1" applyAlignment="1">
      <alignment horizontal="center" vertical="center" wrapText="1"/>
    </xf>
    <xf numFmtId="164"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164" fontId="2" fillId="0" borderId="0" xfId="0" applyNumberFormat="1" applyFont="1" applyFill="1" applyBorder="1" applyAlignment="1">
      <alignment vertical="center" wrapText="1"/>
    </xf>
    <xf numFmtId="0" fontId="7"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wrapText="1"/>
    </xf>
    <xf numFmtId="9" fontId="2" fillId="0" borderId="0" xfId="21"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64" fontId="2" fillId="0" borderId="1" xfId="2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4" fontId="7" fillId="0" borderId="1" xfId="2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1" xfId="0" applyFont="1" applyFill="1" applyBorder="1" applyAlignment="1">
      <alignment vertical="center" wrapText="1"/>
    </xf>
    <xf numFmtId="164" fontId="2" fillId="0" borderId="1" xfId="0" applyNumberFormat="1" applyFont="1" applyFill="1" applyBorder="1" applyAlignment="1">
      <alignment vertical="center" wrapText="1"/>
    </xf>
    <xf numFmtId="164" fontId="6" fillId="0" borderId="1" xfId="20" applyNumberFormat="1" applyFont="1" applyFill="1" applyBorder="1" applyAlignment="1">
      <alignment horizontal="center" vertical="center" wrapText="1"/>
    </xf>
    <xf numFmtId="164" fontId="3" fillId="0" borderId="1" xfId="20" applyNumberFormat="1" applyFont="1" applyFill="1" applyBorder="1" applyAlignment="1">
      <alignment horizontal="center" vertical="center" wrapText="1"/>
    </xf>
    <xf numFmtId="0" fontId="3" fillId="0" borderId="2" xfId="0" applyFont="1" applyFill="1" applyBorder="1" applyAlignment="1">
      <alignment vertical="center" wrapText="1"/>
    </xf>
    <xf numFmtId="164" fontId="6" fillId="0" borderId="2" xfId="20" applyNumberFormat="1" applyFont="1" applyFill="1" applyBorder="1" applyAlignment="1">
      <alignment vertical="center" wrapText="1"/>
    </xf>
    <xf numFmtId="164" fontId="3" fillId="0" borderId="2" xfId="20" applyNumberFormat="1" applyFont="1" applyFill="1" applyBorder="1" applyAlignment="1">
      <alignment vertical="center" wrapText="1"/>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6" fillId="0" borderId="1" xfId="20" applyNumberFormat="1" applyFont="1" applyFill="1" applyBorder="1" applyAlignment="1">
      <alignment horizontal="center" vertical="center" wrapText="1"/>
    </xf>
    <xf numFmtId="164" fontId="3" fillId="0" borderId="1" xfId="20" applyNumberFormat="1" applyFont="1" applyFill="1" applyBorder="1" applyAlignment="1">
      <alignment horizontal="center" vertical="center" wrapText="1"/>
    </xf>
    <xf numFmtId="164" fontId="3" fillId="2" borderId="0" xfId="0" applyNumberFormat="1" applyFont="1" applyFill="1" applyAlignment="1">
      <alignment horizontal="center" vertical="center" wrapText="1"/>
    </xf>
    <xf numFmtId="0" fontId="3" fillId="2"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164" fontId="3" fillId="0" borderId="1" xfId="20" applyNumberFormat="1" applyFont="1" applyFill="1" applyBorder="1" applyAlignment="1">
      <alignment horizontal="center" vertical="center" wrapText="1"/>
    </xf>
    <xf numFmtId="1" fontId="3"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164" fontId="3" fillId="0" borderId="1" xfId="20" applyNumberFormat="1" applyFont="1" applyFill="1" applyBorder="1" applyAlignment="1">
      <alignment horizontal="center" vertical="center" wrapText="1"/>
    </xf>
    <xf numFmtId="164" fontId="2" fillId="0" borderId="2" xfId="0" applyNumberFormat="1" applyFont="1" applyFill="1" applyBorder="1" applyAlignment="1">
      <alignment vertical="center" wrapText="1"/>
    </xf>
    <xf numFmtId="1" fontId="3"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6" fillId="0" borderId="1" xfId="20" applyNumberFormat="1" applyFont="1" applyFill="1" applyBorder="1" applyAlignment="1">
      <alignment horizontal="center" vertical="center" wrapText="1"/>
    </xf>
    <xf numFmtId="164" fontId="3" fillId="0" borderId="1" xfId="2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164" fontId="3" fillId="0" borderId="1" xfId="20" applyNumberFormat="1" applyFont="1" applyFill="1" applyBorder="1" applyAlignment="1">
      <alignment horizontal="center" vertical="center" wrapText="1"/>
    </xf>
    <xf numFmtId="1" fontId="3"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164" fontId="3" fillId="0" borderId="1" xfId="2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9" fillId="0" borderId="4" xfId="0" applyFont="1" applyFill="1" applyBorder="1" applyAlignment="1">
      <alignment horizontal="center" vertical="center" textRotation="90" wrapText="1"/>
    </xf>
    <xf numFmtId="0" fontId="9" fillId="0" borderId="2" xfId="0" applyFont="1" applyFill="1" applyBorder="1" applyAlignment="1">
      <alignment horizontal="center" vertical="center" textRotation="90" wrapText="1"/>
    </xf>
    <xf numFmtId="0" fontId="10" fillId="0" borderId="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applyFill="1" applyAlignment="1">
      <alignment horizontal="lef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3" xfId="0" applyFont="1" applyFill="1" applyBorder="1" applyAlignment="1">
      <alignment horizontal="center" vertical="center" textRotation="90" wrapText="1"/>
    </xf>
    <xf numFmtId="164" fontId="3" fillId="0" borderId="4" xfId="20" applyNumberFormat="1" applyFont="1" applyFill="1" applyBorder="1" applyAlignment="1">
      <alignment horizontal="center" vertical="center" wrapText="1"/>
    </xf>
    <xf numFmtId="164" fontId="3" fillId="0" borderId="2" xfId="2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6" fillId="0" borderId="1" xfId="20" applyNumberFormat="1" applyFont="1" applyFill="1" applyBorder="1" applyAlignment="1">
      <alignment horizontal="center" vertical="center" wrapText="1"/>
    </xf>
    <xf numFmtId="164" fontId="3" fillId="0" borderId="1" xfId="20" applyNumberFormat="1" applyFont="1" applyFill="1" applyBorder="1" applyAlignment="1">
      <alignment horizontal="center" vertical="center" wrapText="1"/>
    </xf>
  </cellXfs>
  <cellStyles count="8">
    <cellStyle name="Normal" xfId="0"/>
    <cellStyle name="Percent" xfId="15"/>
    <cellStyle name="Currency" xfId="16"/>
    <cellStyle name="Currency [0]" xfId="17"/>
    <cellStyle name="Comma" xfId="18"/>
    <cellStyle name="Comma [0]" xfId="19"/>
    <cellStyle name="Финансовый" xfId="20"/>
    <cellStyle name="Процентный"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theme" Target="theme/theme1.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61"/>
  <sheetViews>
    <sheetView tabSelected="1" view="pageBreakPreview" zoomScale="70" zoomScaleNormal="75" zoomScaleSheetLayoutView="70" workbookViewId="0" topLeftCell="A1">
      <pane ySplit="15" topLeftCell="A16" activePane="bottomLeft" state="frozen"/>
      <selection pane="topLeft" activeCell="A1" sqref="A1"/>
      <selection pane="bottomLeft" activeCell="L37" sqref="L37"/>
    </sheetView>
  </sheetViews>
  <sheetFormatPr defaultColWidth="9.14285714285714" defaultRowHeight="15.75"/>
  <cols>
    <col min="1" max="1" width="6.85714285714286" style="2" customWidth="1"/>
    <col min="2" max="2" width="20.1428571428571" style="2" customWidth="1"/>
    <col min="3" max="3" width="56.5714285714286" style="2" customWidth="1"/>
    <col min="4" max="4" width="11.4285714285714" style="2" customWidth="1"/>
    <col min="5" max="6" width="13.2857142857143" style="2" customWidth="1"/>
    <col min="7" max="7" width="19.7142857142857" style="2" customWidth="1"/>
    <col min="8" max="8" width="18" style="2" customWidth="1"/>
    <col min="9" max="9" width="15.1428571428571" style="2" customWidth="1"/>
    <col min="10" max="10" width="13.5714285714286" style="2" customWidth="1"/>
    <col min="11" max="11" width="13.1428571428571" style="2" customWidth="1"/>
    <col min="12" max="12" width="42.7142857142857" style="2" customWidth="1"/>
    <col min="13" max="13" width="19.2857142857143" style="2" customWidth="1"/>
    <col min="14" max="14" width="14.8571428571429" style="2" customWidth="1"/>
    <col min="15" max="16" width="13.5714285714286" style="2" customWidth="1"/>
    <col min="17" max="24" width="9.28571428571429" style="2" customWidth="1"/>
    <col min="25" max="25" width="22.7142857142857" style="2" customWidth="1"/>
    <col min="26" max="26" width="22" style="2" customWidth="1"/>
    <col min="27" max="27" width="14.5714285714286" style="2" hidden="1" customWidth="1"/>
    <col min="28" max="28" width="72" style="2" hidden="1" customWidth="1"/>
    <col min="29" max="29" width="13.4285714285714" style="2" customWidth="1"/>
    <col min="30" max="30" width="12.1428571428571" style="2" bestFit="1" customWidth="1"/>
    <col min="31" max="31" width="9.14285714285714" style="2"/>
    <col min="32" max="16384" width="9.14285714285714" style="2"/>
  </cols>
  <sheetData>
    <row r="1" spans="1:28" ht="29.25" customHeight="1">
      <c r="A1" s="96" t="s">
        <v>169</v>
      </c>
      <c r="B1" s="96"/>
      <c r="C1" s="96"/>
      <c r="D1" s="96"/>
      <c r="E1" s="96"/>
      <c r="F1" s="96"/>
      <c r="G1" s="96"/>
      <c r="H1" s="96"/>
      <c r="I1" s="96"/>
      <c r="J1" s="96"/>
      <c r="K1" s="96"/>
      <c r="L1" s="96"/>
      <c r="M1" s="96"/>
      <c r="N1" s="96"/>
      <c r="O1" s="20"/>
      <c r="P1" s="20"/>
      <c r="Q1" s="20"/>
      <c r="R1" s="20"/>
      <c r="S1" s="20"/>
      <c r="T1" s="20"/>
      <c r="Y1" s="20"/>
      <c r="Z1" s="20"/>
      <c r="AA1" s="20"/>
      <c r="AB1" s="20"/>
    </row>
    <row r="2" ht="15.75">
      <c r="O2" s="10"/>
    </row>
    <row r="3" ht="15.75" hidden="1"/>
    <row r="4" ht="15.75" hidden="1"/>
    <row r="5" spans="1:28" s="11" customFormat="1" ht="15.75">
      <c r="A5" s="102" t="s">
        <v>173</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row>
    <row r="6" spans="1:28" s="11" customFormat="1" ht="15.75">
      <c r="A6" s="102" t="s">
        <v>174</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row>
    <row r="7" spans="1:28" s="11" customFormat="1" ht="15.75">
      <c r="A7" s="102" t="s">
        <v>175</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row>
    <row r="8" spans="1:28" s="11" customFormat="1" ht="15.75">
      <c r="A8" s="102" t="s">
        <v>176</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row>
    <row r="9" spans="1:28" s="11" customFormat="1" ht="15.75" customHeight="1">
      <c r="A9" s="102" t="s">
        <v>177</v>
      </c>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row>
    <row r="10" spans="1:28" s="11" customFormat="1" ht="15.75">
      <c r="A10" s="103" t="s">
        <v>115</v>
      </c>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row>
    <row r="11" spans="1:28" s="12" customFormat="1" ht="15.75">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row>
    <row r="12" spans="1:28" s="12" customFormat="1" ht="15.75">
      <c r="A12" s="46"/>
      <c r="B12" s="57"/>
      <c r="C12" s="87"/>
      <c r="D12" s="57"/>
      <c r="E12" s="66"/>
      <c r="F12" s="66"/>
      <c r="G12" s="57"/>
      <c r="H12" s="57"/>
      <c r="I12" s="46"/>
      <c r="J12" s="57"/>
      <c r="K12" s="57"/>
      <c r="L12" s="57"/>
      <c r="M12" s="46"/>
      <c r="N12" s="24"/>
      <c r="O12" s="46"/>
      <c r="P12" s="57"/>
      <c r="Q12" s="57"/>
      <c r="R12" s="57"/>
      <c r="S12" s="57"/>
      <c r="T12" s="57"/>
      <c r="U12" s="66"/>
      <c r="V12" s="66"/>
      <c r="W12" s="79"/>
      <c r="X12" s="79"/>
      <c r="Y12" s="57"/>
      <c r="Z12" s="57"/>
      <c r="AA12" s="24"/>
      <c r="AB12" s="46"/>
    </row>
    <row r="13" spans="1:28" ht="73.5" customHeight="1">
      <c r="A13" s="97" t="s">
        <v>178</v>
      </c>
      <c r="B13" s="92" t="s">
        <v>133</v>
      </c>
      <c r="C13" s="93"/>
      <c r="D13" s="93"/>
      <c r="E13" s="93"/>
      <c r="F13" s="93"/>
      <c r="G13" s="94"/>
      <c r="H13" s="97" t="s">
        <v>211</v>
      </c>
      <c r="I13" s="95" t="s">
        <v>138</v>
      </c>
      <c r="J13" s="95"/>
      <c r="K13" s="95"/>
      <c r="L13" s="95"/>
      <c r="M13" s="93" t="s">
        <v>141</v>
      </c>
      <c r="N13" s="93"/>
      <c r="O13" s="93"/>
      <c r="P13" s="94"/>
      <c r="Q13" s="95" t="s">
        <v>161</v>
      </c>
      <c r="R13" s="95"/>
      <c r="S13" s="95"/>
      <c r="T13" s="95"/>
      <c r="U13" s="95"/>
      <c r="V13" s="95"/>
      <c r="W13" s="95"/>
      <c r="X13" s="95"/>
      <c r="Y13" s="97" t="s">
        <v>162</v>
      </c>
      <c r="Z13" s="97" t="s">
        <v>163</v>
      </c>
      <c r="AA13" s="97" t="s">
        <v>12</v>
      </c>
      <c r="AB13" s="97" t="s">
        <v>13</v>
      </c>
    </row>
    <row r="14" spans="1:28" ht="144.75" customHeight="1">
      <c r="A14" s="100"/>
      <c r="B14" s="95" t="s">
        <v>130</v>
      </c>
      <c r="C14" s="95" t="s">
        <v>131</v>
      </c>
      <c r="D14" s="95" t="s">
        <v>132</v>
      </c>
      <c r="E14" s="95" t="s">
        <v>134</v>
      </c>
      <c r="F14" s="95"/>
      <c r="G14" s="95" t="s">
        <v>137</v>
      </c>
      <c r="H14" s="100"/>
      <c r="I14" s="97" t="s">
        <v>212</v>
      </c>
      <c r="J14" s="97" t="s">
        <v>213</v>
      </c>
      <c r="K14" s="97" t="s">
        <v>139</v>
      </c>
      <c r="L14" s="97" t="s">
        <v>140</v>
      </c>
      <c r="M14" s="99" t="s">
        <v>223</v>
      </c>
      <c r="N14" s="99" t="s">
        <v>224</v>
      </c>
      <c r="O14" s="99" t="s">
        <v>142</v>
      </c>
      <c r="P14" s="99" t="s">
        <v>143</v>
      </c>
      <c r="Q14" s="99" t="s">
        <v>144</v>
      </c>
      <c r="R14" s="99"/>
      <c r="S14" s="99" t="s">
        <v>145</v>
      </c>
      <c r="T14" s="99"/>
      <c r="U14" s="99" t="s">
        <v>146</v>
      </c>
      <c r="V14" s="99"/>
      <c r="W14" s="99" t="s">
        <v>147</v>
      </c>
      <c r="X14" s="99"/>
      <c r="Y14" s="100"/>
      <c r="Z14" s="100"/>
      <c r="AA14" s="100"/>
      <c r="AB14" s="100"/>
    </row>
    <row r="15" spans="1:28" ht="60.75" customHeight="1">
      <c r="A15" s="98"/>
      <c r="B15" s="95"/>
      <c r="C15" s="95"/>
      <c r="D15" s="95"/>
      <c r="E15" s="64" t="s">
        <v>193</v>
      </c>
      <c r="F15" s="64" t="s">
        <v>197</v>
      </c>
      <c r="G15" s="95"/>
      <c r="H15" s="98"/>
      <c r="I15" s="98"/>
      <c r="J15" s="98"/>
      <c r="K15" s="98"/>
      <c r="L15" s="98"/>
      <c r="M15" s="99"/>
      <c r="N15" s="99"/>
      <c r="O15" s="99"/>
      <c r="P15" s="99"/>
      <c r="Q15" s="53" t="s">
        <v>225</v>
      </c>
      <c r="R15" s="53" t="s">
        <v>227</v>
      </c>
      <c r="S15" s="53" t="s">
        <v>225</v>
      </c>
      <c r="T15" s="53" t="s">
        <v>227</v>
      </c>
      <c r="U15" s="63" t="s">
        <v>135</v>
      </c>
      <c r="V15" s="63" t="s">
        <v>136</v>
      </c>
      <c r="W15" s="80" t="s">
        <v>148</v>
      </c>
      <c r="X15" s="80" t="s">
        <v>149</v>
      </c>
      <c r="Y15" s="98"/>
      <c r="Z15" s="98"/>
      <c r="AA15" s="98"/>
      <c r="AB15" s="98"/>
    </row>
    <row r="16" spans="1:26" s="52" customFormat="1" ht="20.25" customHeight="1">
      <c r="A16" s="52">
        <v>1</v>
      </c>
      <c r="B16" s="52">
        <v>2</v>
      </c>
      <c r="C16" s="86">
        <v>3</v>
      </c>
      <c r="D16" s="52">
        <v>4</v>
      </c>
      <c r="E16" s="62">
        <v>5</v>
      </c>
      <c r="F16" s="62">
        <v>6</v>
      </c>
      <c r="G16" s="52">
        <v>7</v>
      </c>
      <c r="H16" s="52">
        <v>8</v>
      </c>
      <c r="I16" s="52">
        <v>9</v>
      </c>
      <c r="J16" s="52">
        <v>10</v>
      </c>
      <c r="K16" s="52">
        <v>11</v>
      </c>
      <c r="L16" s="52">
        <v>12</v>
      </c>
      <c r="M16" s="52">
        <v>13</v>
      </c>
      <c r="N16" s="52">
        <v>14</v>
      </c>
      <c r="O16" s="52">
        <v>15</v>
      </c>
      <c r="P16" s="52">
        <v>16</v>
      </c>
      <c r="Q16" s="52">
        <v>17</v>
      </c>
      <c r="R16" s="52">
        <v>18</v>
      </c>
      <c r="S16" s="52">
        <v>19</v>
      </c>
      <c r="T16" s="52">
        <v>20</v>
      </c>
      <c r="U16" s="62">
        <v>21</v>
      </c>
      <c r="V16" s="62">
        <v>22</v>
      </c>
      <c r="W16" s="77">
        <v>23</v>
      </c>
      <c r="X16" s="77">
        <v>24</v>
      </c>
      <c r="Y16" s="52">
        <v>25</v>
      </c>
      <c r="Z16" s="52">
        <v>26</v>
      </c>
    </row>
    <row r="17" spans="1:31" s="51" customFormat="1" ht="304.5" customHeight="1">
      <c r="A17" s="47">
        <v>2</v>
      </c>
      <c r="B17" s="105" t="s">
        <v>179</v>
      </c>
      <c r="C17" s="29" t="s">
        <v>180</v>
      </c>
      <c r="D17" s="52" t="s">
        <v>187</v>
      </c>
      <c r="E17" s="62" t="s">
        <v>103</v>
      </c>
      <c r="F17" s="74" t="s">
        <v>198</v>
      </c>
      <c r="G17" s="52" t="s">
        <v>201</v>
      </c>
      <c r="H17" s="106">
        <v>1840895</v>
      </c>
      <c r="I17" s="49">
        <v>6020895</v>
      </c>
      <c r="J17" s="58">
        <f>M17+O17+N17</f>
        <v>6546788.1540899985</v>
      </c>
      <c r="K17" s="58">
        <f>J17-I17</f>
        <v>525893.15408999845</v>
      </c>
      <c r="L17" s="31" t="s">
        <v>214</v>
      </c>
      <c r="M17" s="49">
        <v>514147.06042999984</v>
      </c>
      <c r="N17" s="75">
        <v>369332.44216999918</v>
      </c>
      <c r="O17" s="49">
        <v>5663308.6514900001</v>
      </c>
      <c r="P17" s="58"/>
      <c r="Q17" s="58" t="s">
        <v>198</v>
      </c>
      <c r="R17" s="58" t="s">
        <v>198</v>
      </c>
      <c r="S17" s="58" t="s">
        <v>198</v>
      </c>
      <c r="T17" s="58" t="s">
        <v>198</v>
      </c>
      <c r="U17" s="68" t="s">
        <v>198</v>
      </c>
      <c r="V17" s="68" t="s">
        <v>198</v>
      </c>
      <c r="W17" s="81" t="s">
        <v>198</v>
      </c>
      <c r="X17" s="81" t="s">
        <v>198</v>
      </c>
      <c r="Y17" s="58" t="s">
        <v>198</v>
      </c>
      <c r="Z17" s="58" t="s">
        <v>198</v>
      </c>
      <c r="AA17" s="49" t="e">
        <f>#REF!-I17</f>
        <v>#REF!</v>
      </c>
      <c r="AB17" s="31" t="s">
        <v>120</v>
      </c>
      <c r="AC17" s="50"/>
      <c r="AD17" s="50"/>
      <c r="AE17" s="50"/>
    </row>
    <row r="18" spans="1:31" s="51" customFormat="1" ht="66.75" customHeight="1">
      <c r="A18" s="47">
        <v>3</v>
      </c>
      <c r="B18" s="89"/>
      <c r="C18" s="29" t="s">
        <v>181</v>
      </c>
      <c r="D18" s="52" t="s">
        <v>188</v>
      </c>
      <c r="E18" s="62">
        <v>1</v>
      </c>
      <c r="F18" s="62">
        <v>1</v>
      </c>
      <c r="G18" s="52" t="s">
        <v>201</v>
      </c>
      <c r="H18" s="106"/>
      <c r="I18" s="49">
        <v>642630.65261000011</v>
      </c>
      <c r="J18" s="58">
        <f t="shared" si="0" ref="J18:J35">M18+O18</f>
        <v>688865.03287999984</v>
      </c>
      <c r="K18" s="58">
        <f t="shared" si="1" ref="K18:K38">J18-I18</f>
        <v>46234.380269999732</v>
      </c>
      <c r="L18" s="31" t="s">
        <v>215</v>
      </c>
      <c r="M18" s="49">
        <v>688865.03287999984</v>
      </c>
      <c r="N18" s="30"/>
      <c r="O18" s="49"/>
      <c r="P18" s="58"/>
      <c r="Q18" s="58" t="s">
        <v>198</v>
      </c>
      <c r="R18" s="58" t="s">
        <v>198</v>
      </c>
      <c r="S18" s="58" t="s">
        <v>198</v>
      </c>
      <c r="T18" s="58" t="s">
        <v>198</v>
      </c>
      <c r="U18" s="68" t="s">
        <v>198</v>
      </c>
      <c r="V18" s="68" t="s">
        <v>198</v>
      </c>
      <c r="W18" s="81" t="s">
        <v>198</v>
      </c>
      <c r="X18" s="81" t="s">
        <v>198</v>
      </c>
      <c r="Y18" s="58" t="s">
        <v>198</v>
      </c>
      <c r="Z18" s="58" t="s">
        <v>198</v>
      </c>
      <c r="AA18" s="49" t="e">
        <f>#REF!-I18</f>
        <v>#REF!</v>
      </c>
      <c r="AB18" s="31" t="s">
        <v>121</v>
      </c>
      <c r="AC18" s="50"/>
      <c r="AE18" s="50"/>
    </row>
    <row r="19" spans="1:31" s="51" customFormat="1" ht="78" customHeight="1">
      <c r="A19" s="47">
        <v>4</v>
      </c>
      <c r="B19" s="89"/>
      <c r="C19" s="29" t="s">
        <v>182</v>
      </c>
      <c r="D19" s="52" t="s">
        <v>151</v>
      </c>
      <c r="E19" s="62" t="s">
        <v>156</v>
      </c>
      <c r="F19" s="72" t="s">
        <v>104</v>
      </c>
      <c r="G19" s="52" t="s">
        <v>201</v>
      </c>
      <c r="H19" s="106"/>
      <c r="I19" s="49">
        <v>212428.01977999997</v>
      </c>
      <c r="J19" s="58">
        <f t="shared" si="0"/>
        <v>226251.35412</v>
      </c>
      <c r="K19" s="58">
        <f t="shared" si="1"/>
        <v>13823.33434000003</v>
      </c>
      <c r="L19" s="31" t="s">
        <v>172</v>
      </c>
      <c r="M19" s="49">
        <v>226251.35412</v>
      </c>
      <c r="N19" s="49"/>
      <c r="O19" s="49"/>
      <c r="P19" s="58"/>
      <c r="Q19" s="58" t="s">
        <v>198</v>
      </c>
      <c r="R19" s="58" t="s">
        <v>198</v>
      </c>
      <c r="S19" s="58" t="s">
        <v>198</v>
      </c>
      <c r="T19" s="58" t="s">
        <v>198</v>
      </c>
      <c r="U19" s="68" t="s">
        <v>198</v>
      </c>
      <c r="V19" s="68" t="s">
        <v>198</v>
      </c>
      <c r="W19" s="81" t="s">
        <v>198</v>
      </c>
      <c r="X19" s="81" t="s">
        <v>198</v>
      </c>
      <c r="Y19" s="58" t="s">
        <v>198</v>
      </c>
      <c r="Z19" s="58" t="s">
        <v>198</v>
      </c>
      <c r="AA19" s="49" t="e">
        <f>#REF!-I19</f>
        <v>#REF!</v>
      </c>
      <c r="AB19" s="31" t="s">
        <v>122</v>
      </c>
      <c r="AC19" s="50"/>
      <c r="AE19" s="50"/>
    </row>
    <row r="20" spans="1:31" s="51" customFormat="1" ht="79.5" customHeight="1">
      <c r="A20" s="47">
        <v>5</v>
      </c>
      <c r="B20" s="89"/>
      <c r="C20" s="29" t="s">
        <v>59</v>
      </c>
      <c r="D20" s="52" t="s">
        <v>150</v>
      </c>
      <c r="E20" s="62" t="s">
        <v>105</v>
      </c>
      <c r="F20" s="62" t="s">
        <v>198</v>
      </c>
      <c r="G20" s="52" t="s">
        <v>202</v>
      </c>
      <c r="H20" s="106"/>
      <c r="I20" s="49">
        <v>9120</v>
      </c>
      <c r="J20" s="58">
        <f t="shared" si="0"/>
        <v>1349.985</v>
      </c>
      <c r="K20" s="58">
        <f t="shared" si="1"/>
        <v>-7770.0150000000003</v>
      </c>
      <c r="L20" s="31" t="s">
        <v>216</v>
      </c>
      <c r="M20" s="49">
        <v>1349.985</v>
      </c>
      <c r="N20" s="48"/>
      <c r="O20" s="32"/>
      <c r="P20" s="32"/>
      <c r="Q20" s="52" t="s">
        <v>198</v>
      </c>
      <c r="R20" s="52" t="s">
        <v>198</v>
      </c>
      <c r="S20" s="52" t="s">
        <v>198</v>
      </c>
      <c r="T20" s="52" t="s">
        <v>198</v>
      </c>
      <c r="U20" s="62" t="s">
        <v>198</v>
      </c>
      <c r="V20" s="62" t="s">
        <v>198</v>
      </c>
      <c r="W20" s="77" t="s">
        <v>198</v>
      </c>
      <c r="X20" s="77" t="s">
        <v>198</v>
      </c>
      <c r="Y20" s="52" t="s">
        <v>198</v>
      </c>
      <c r="Z20" s="52" t="s">
        <v>198</v>
      </c>
      <c r="AA20" s="49" t="e">
        <f>#REF!-I20</f>
        <v>#REF!</v>
      </c>
      <c r="AB20" s="31" t="s">
        <v>123</v>
      </c>
      <c r="AC20" s="50"/>
      <c r="AE20" s="50"/>
    </row>
    <row r="21" spans="1:31" s="51" customFormat="1" ht="81" customHeight="1">
      <c r="A21" s="47">
        <v>6</v>
      </c>
      <c r="B21" s="89"/>
      <c r="C21" s="29" t="s">
        <v>61</v>
      </c>
      <c r="D21" s="29" t="s">
        <v>189</v>
      </c>
      <c r="E21" s="62" t="s">
        <v>106</v>
      </c>
      <c r="F21" s="72" t="s">
        <v>198</v>
      </c>
      <c r="G21" s="52" t="s">
        <v>203</v>
      </c>
      <c r="H21" s="106"/>
      <c r="I21" s="49">
        <v>242361</v>
      </c>
      <c r="J21" s="58">
        <f>M21+O21+N21</f>
        <v>168238.14442999999</v>
      </c>
      <c r="K21" s="58">
        <f t="shared" si="1"/>
        <v>-74122.855570000014</v>
      </c>
      <c r="L21" s="31" t="s">
        <v>217</v>
      </c>
      <c r="M21" s="49"/>
      <c r="N21" s="48">
        <v>168238.14442999999</v>
      </c>
      <c r="O21" s="32"/>
      <c r="P21" s="32"/>
      <c r="Q21" s="52" t="s">
        <v>198</v>
      </c>
      <c r="R21" s="52" t="s">
        <v>198</v>
      </c>
      <c r="S21" s="52" t="s">
        <v>198</v>
      </c>
      <c r="T21" s="52" t="s">
        <v>198</v>
      </c>
      <c r="U21" s="62" t="s">
        <v>198</v>
      </c>
      <c r="V21" s="62" t="s">
        <v>198</v>
      </c>
      <c r="W21" s="77" t="s">
        <v>198</v>
      </c>
      <c r="X21" s="77" t="s">
        <v>198</v>
      </c>
      <c r="Y21" s="52" t="s">
        <v>198</v>
      </c>
      <c r="Z21" s="52" t="s">
        <v>198</v>
      </c>
      <c r="AA21" s="49" t="e">
        <f>#REF!-I21</f>
        <v>#REF!</v>
      </c>
      <c r="AB21" s="31" t="s">
        <v>124</v>
      </c>
      <c r="AC21" s="50"/>
      <c r="AE21" s="50"/>
    </row>
    <row r="22" spans="1:31" s="51" customFormat="1" ht="63" customHeight="1">
      <c r="A22" s="47">
        <v>7</v>
      </c>
      <c r="B22" s="89"/>
      <c r="C22" s="29" t="s">
        <v>62</v>
      </c>
      <c r="D22" s="29" t="s">
        <v>190</v>
      </c>
      <c r="E22" s="62" t="s">
        <v>91</v>
      </c>
      <c r="F22" s="72" t="s">
        <v>199</v>
      </c>
      <c r="G22" s="52" t="s">
        <v>203</v>
      </c>
      <c r="H22" s="106"/>
      <c r="I22" s="49">
        <v>254563</v>
      </c>
      <c r="J22" s="58">
        <f>M22+O22+N22</f>
        <v>254399.52999999997</v>
      </c>
      <c r="K22" s="58">
        <f t="shared" si="1"/>
        <v>-163.47000000003027</v>
      </c>
      <c r="L22" s="31" t="s">
        <v>215</v>
      </c>
      <c r="M22" s="49"/>
      <c r="N22" s="48">
        <v>72052.169639999993</v>
      </c>
      <c r="O22" s="59">
        <v>182347.36035999999</v>
      </c>
      <c r="P22" s="59"/>
      <c r="Q22" s="70" t="s">
        <v>198</v>
      </c>
      <c r="R22" s="70" t="s">
        <v>198</v>
      </c>
      <c r="S22" s="70" t="s">
        <v>198</v>
      </c>
      <c r="T22" s="70" t="s">
        <v>198</v>
      </c>
      <c r="U22" s="70" t="s">
        <v>198</v>
      </c>
      <c r="V22" s="70" t="s">
        <v>198</v>
      </c>
      <c r="W22" s="70" t="s">
        <v>198</v>
      </c>
      <c r="X22" s="70" t="s">
        <v>198</v>
      </c>
      <c r="Y22" s="70" t="s">
        <v>198</v>
      </c>
      <c r="Z22" s="70" t="s">
        <v>198</v>
      </c>
      <c r="AA22" s="49" t="e">
        <f>#REF!-I22</f>
        <v>#REF!</v>
      </c>
      <c r="AB22" s="31" t="s">
        <v>121</v>
      </c>
      <c r="AC22" s="50"/>
      <c r="AE22" s="50"/>
    </row>
    <row r="23" spans="1:31" s="51" customFormat="1" ht="68.25" customHeight="1">
      <c r="A23" s="47">
        <v>8</v>
      </c>
      <c r="B23" s="89"/>
      <c r="C23" s="29" t="s">
        <v>63</v>
      </c>
      <c r="D23" s="29" t="s">
        <v>190</v>
      </c>
      <c r="E23" s="62" t="s">
        <v>108</v>
      </c>
      <c r="F23" s="72" t="s">
        <v>166</v>
      </c>
      <c r="G23" s="52" t="s">
        <v>203</v>
      </c>
      <c r="H23" s="106"/>
      <c r="I23" s="49">
        <v>512514.43590000004</v>
      </c>
      <c r="J23" s="58">
        <f>M23+O23+N23</f>
        <v>512230.53099999996</v>
      </c>
      <c r="K23" s="58">
        <f t="shared" si="1"/>
        <v>-283.9049000000814</v>
      </c>
      <c r="L23" s="31" t="s">
        <v>215</v>
      </c>
      <c r="M23" s="49"/>
      <c r="N23" s="48">
        <v>146104.54285</v>
      </c>
      <c r="O23" s="59">
        <v>366125.98814999999</v>
      </c>
      <c r="P23" s="32"/>
      <c r="Q23" s="52" t="s">
        <v>198</v>
      </c>
      <c r="R23" s="52" t="s">
        <v>198</v>
      </c>
      <c r="S23" s="52" t="s">
        <v>198</v>
      </c>
      <c r="T23" s="52" t="s">
        <v>198</v>
      </c>
      <c r="U23" s="62" t="s">
        <v>198</v>
      </c>
      <c r="V23" s="62" t="s">
        <v>198</v>
      </c>
      <c r="W23" s="77" t="s">
        <v>198</v>
      </c>
      <c r="X23" s="77" t="s">
        <v>198</v>
      </c>
      <c r="Y23" s="52" t="s">
        <v>198</v>
      </c>
      <c r="Z23" s="52" t="s">
        <v>198</v>
      </c>
      <c r="AA23" s="49" t="e">
        <f>#REF!-I23</f>
        <v>#REF!</v>
      </c>
      <c r="AB23" s="31" t="s">
        <v>121</v>
      </c>
      <c r="AC23" s="50"/>
      <c r="AE23" s="50"/>
    </row>
    <row r="24" spans="1:31" s="51" customFormat="1" ht="52.5" customHeight="1">
      <c r="A24" s="47">
        <v>9</v>
      </c>
      <c r="B24" s="89"/>
      <c r="C24" s="29" t="s">
        <v>64</v>
      </c>
      <c r="D24" s="29" t="s">
        <v>150</v>
      </c>
      <c r="E24" s="62" t="s">
        <v>109</v>
      </c>
      <c r="F24" s="62" t="s">
        <v>198</v>
      </c>
      <c r="G24" s="52" t="s">
        <v>204</v>
      </c>
      <c r="H24" s="106"/>
      <c r="I24" s="49">
        <v>3780</v>
      </c>
      <c r="J24" s="58">
        <f t="shared" si="0"/>
        <v>3780</v>
      </c>
      <c r="K24" s="58">
        <f t="shared" si="1"/>
        <v>0</v>
      </c>
      <c r="L24" s="31"/>
      <c r="M24" s="49">
        <v>3780</v>
      </c>
      <c r="N24" s="48"/>
      <c r="O24" s="32"/>
      <c r="P24" s="32"/>
      <c r="Q24" s="52" t="s">
        <v>198</v>
      </c>
      <c r="R24" s="52" t="s">
        <v>198</v>
      </c>
      <c r="S24" s="52" t="s">
        <v>198</v>
      </c>
      <c r="T24" s="52" t="s">
        <v>198</v>
      </c>
      <c r="U24" s="62" t="s">
        <v>198</v>
      </c>
      <c r="V24" s="62" t="s">
        <v>198</v>
      </c>
      <c r="W24" s="77" t="s">
        <v>198</v>
      </c>
      <c r="X24" s="77" t="s">
        <v>198</v>
      </c>
      <c r="Y24" s="52" t="s">
        <v>198</v>
      </c>
      <c r="Z24" s="52" t="s">
        <v>198</v>
      </c>
      <c r="AA24" s="49" t="e">
        <f>#REF!-I24</f>
        <v>#REF!</v>
      </c>
      <c r="AB24" s="31"/>
      <c r="AC24" s="50"/>
      <c r="AE24" s="50"/>
    </row>
    <row r="25" spans="1:31" s="51" customFormat="1" ht="41.25" customHeight="1">
      <c r="A25" s="47">
        <v>10</v>
      </c>
      <c r="B25" s="89"/>
      <c r="C25" s="29" t="s">
        <v>65</v>
      </c>
      <c r="D25" s="29" t="s">
        <v>188</v>
      </c>
      <c r="E25" s="62">
        <v>1</v>
      </c>
      <c r="F25" s="62">
        <v>1</v>
      </c>
      <c r="G25" s="52" t="s">
        <v>205</v>
      </c>
      <c r="H25" s="106"/>
      <c r="I25" s="49">
        <v>3313.9369999999999</v>
      </c>
      <c r="J25" s="58">
        <f t="shared" si="0"/>
        <v>2985.7142899999999</v>
      </c>
      <c r="K25" s="58">
        <f t="shared" si="1"/>
        <v>-328.22271000000001</v>
      </c>
      <c r="L25" s="60" t="s">
        <v>218</v>
      </c>
      <c r="M25" s="49">
        <v>2985.7142899999999</v>
      </c>
      <c r="N25" s="48"/>
      <c r="O25" s="32"/>
      <c r="P25" s="32"/>
      <c r="Q25" s="52" t="s">
        <v>198</v>
      </c>
      <c r="R25" s="52" t="s">
        <v>198</v>
      </c>
      <c r="S25" s="52" t="s">
        <v>198</v>
      </c>
      <c r="T25" s="52" t="s">
        <v>198</v>
      </c>
      <c r="U25" s="62" t="s">
        <v>198</v>
      </c>
      <c r="V25" s="62" t="s">
        <v>198</v>
      </c>
      <c r="W25" s="77" t="s">
        <v>198</v>
      </c>
      <c r="X25" s="77" t="s">
        <v>198</v>
      </c>
      <c r="Y25" s="52" t="s">
        <v>198</v>
      </c>
      <c r="Z25" s="52" t="s">
        <v>198</v>
      </c>
      <c r="AA25" s="49" t="e">
        <f>#REF!-I25</f>
        <v>#REF!</v>
      </c>
      <c r="AB25" s="60" t="s">
        <v>125</v>
      </c>
      <c r="AC25" s="50"/>
      <c r="AE25" s="50"/>
    </row>
    <row r="26" spans="1:31" s="51" customFormat="1" ht="72" customHeight="1">
      <c r="A26" s="47">
        <v>11</v>
      </c>
      <c r="B26" s="89"/>
      <c r="C26" s="31" t="s">
        <v>66</v>
      </c>
      <c r="D26" s="29" t="s">
        <v>188</v>
      </c>
      <c r="E26" s="33">
        <v>1</v>
      </c>
      <c r="F26" s="33">
        <v>1</v>
      </c>
      <c r="G26" s="33" t="s">
        <v>206</v>
      </c>
      <c r="H26" s="106"/>
      <c r="I26" s="49">
        <v>1235.6937499999999</v>
      </c>
      <c r="J26" s="58">
        <f t="shared" si="0"/>
        <v>1235.6937499999999</v>
      </c>
      <c r="K26" s="58">
        <f t="shared" si="1"/>
        <v>0</v>
      </c>
      <c r="L26" s="60" t="s">
        <v>218</v>
      </c>
      <c r="M26" s="49">
        <v>1235.6937499999999</v>
      </c>
      <c r="N26" s="48"/>
      <c r="O26" s="32"/>
      <c r="P26" s="32"/>
      <c r="Q26" s="52" t="s">
        <v>198</v>
      </c>
      <c r="R26" s="52" t="s">
        <v>198</v>
      </c>
      <c r="S26" s="52" t="s">
        <v>198</v>
      </c>
      <c r="T26" s="52" t="s">
        <v>198</v>
      </c>
      <c r="U26" s="62" t="s">
        <v>198</v>
      </c>
      <c r="V26" s="62" t="s">
        <v>198</v>
      </c>
      <c r="W26" s="77" t="s">
        <v>198</v>
      </c>
      <c r="X26" s="77" t="s">
        <v>198</v>
      </c>
      <c r="Y26" s="52" t="s">
        <v>198</v>
      </c>
      <c r="Z26" s="52" t="s">
        <v>198</v>
      </c>
      <c r="AA26" s="49" t="e">
        <f>#REF!-I26</f>
        <v>#REF!</v>
      </c>
      <c r="AB26" s="60" t="s">
        <v>125</v>
      </c>
      <c r="AC26" s="50"/>
      <c r="AE26" s="50"/>
    </row>
    <row r="27" spans="1:31" s="51" customFormat="1" ht="51.75" customHeight="1">
      <c r="A27" s="47">
        <v>12</v>
      </c>
      <c r="B27" s="89"/>
      <c r="C27" s="31" t="s">
        <v>183</v>
      </c>
      <c r="D27" s="31"/>
      <c r="E27" s="33"/>
      <c r="F27" s="33"/>
      <c r="G27" s="33" t="s">
        <v>207</v>
      </c>
      <c r="H27" s="106"/>
      <c r="I27" s="49">
        <v>5945</v>
      </c>
      <c r="J27" s="58">
        <f t="shared" si="0"/>
        <v>5216.2883899999997</v>
      </c>
      <c r="K27" s="58">
        <f t="shared" si="1"/>
        <v>-728.71161000000029</v>
      </c>
      <c r="L27" s="60" t="s">
        <v>215</v>
      </c>
      <c r="M27" s="49">
        <v>5216.2883899999997</v>
      </c>
      <c r="N27" s="48"/>
      <c r="O27" s="32"/>
      <c r="P27" s="32"/>
      <c r="Q27" s="52" t="s">
        <v>198</v>
      </c>
      <c r="R27" s="52" t="s">
        <v>198</v>
      </c>
      <c r="S27" s="52" t="s">
        <v>198</v>
      </c>
      <c r="T27" s="52" t="s">
        <v>198</v>
      </c>
      <c r="U27" s="62" t="s">
        <v>198</v>
      </c>
      <c r="V27" s="62" t="s">
        <v>198</v>
      </c>
      <c r="W27" s="77" t="s">
        <v>198</v>
      </c>
      <c r="X27" s="77" t="s">
        <v>198</v>
      </c>
      <c r="Y27" s="52" t="s">
        <v>198</v>
      </c>
      <c r="Z27" s="52" t="s">
        <v>198</v>
      </c>
      <c r="AA27" s="49" t="e">
        <f>#REF!-I27</f>
        <v>#REF!</v>
      </c>
      <c r="AB27" s="60" t="s">
        <v>121</v>
      </c>
      <c r="AC27" s="50"/>
      <c r="AE27" s="50"/>
    </row>
    <row r="28" spans="1:31" s="51" customFormat="1" ht="74.25" customHeight="1">
      <c r="A28" s="47">
        <v>13</v>
      </c>
      <c r="B28" s="89"/>
      <c r="C28" s="31" t="s">
        <v>72</v>
      </c>
      <c r="D28" s="31" t="s">
        <v>152</v>
      </c>
      <c r="E28" s="33">
        <v>2</v>
      </c>
      <c r="F28" s="33" t="s">
        <v>200</v>
      </c>
      <c r="G28" s="33" t="s">
        <v>208</v>
      </c>
      <c r="H28" s="106"/>
      <c r="I28" s="49">
        <v>1330</v>
      </c>
      <c r="J28" s="58">
        <f t="shared" si="0"/>
        <v>1330</v>
      </c>
      <c r="K28" s="58">
        <f t="shared" si="1"/>
        <v>0</v>
      </c>
      <c r="L28" s="60"/>
      <c r="M28" s="49">
        <v>1330</v>
      </c>
      <c r="N28" s="48"/>
      <c r="O28" s="32"/>
      <c r="P28" s="32"/>
      <c r="Q28" s="52" t="s">
        <v>198</v>
      </c>
      <c r="R28" s="52" t="s">
        <v>198</v>
      </c>
      <c r="S28" s="52" t="s">
        <v>198</v>
      </c>
      <c r="T28" s="52" t="s">
        <v>198</v>
      </c>
      <c r="U28" s="62" t="s">
        <v>198</v>
      </c>
      <c r="V28" s="62" t="s">
        <v>198</v>
      </c>
      <c r="W28" s="77" t="s">
        <v>198</v>
      </c>
      <c r="X28" s="77" t="s">
        <v>198</v>
      </c>
      <c r="Y28" s="52" t="s">
        <v>198</v>
      </c>
      <c r="Z28" s="52" t="s">
        <v>198</v>
      </c>
      <c r="AA28" s="49" t="e">
        <f>#REF!-I28</f>
        <v>#REF!</v>
      </c>
      <c r="AB28" s="60"/>
      <c r="AC28" s="50"/>
      <c r="AE28" s="50"/>
    </row>
    <row r="29" spans="1:31" s="51" customFormat="1" ht="84.75" customHeight="1">
      <c r="A29" s="47">
        <v>14</v>
      </c>
      <c r="B29" s="89" t="s">
        <v>168</v>
      </c>
      <c r="C29" s="31" t="s">
        <v>73</v>
      </c>
      <c r="D29" s="31" t="s">
        <v>155</v>
      </c>
      <c r="E29" s="33">
        <v>17</v>
      </c>
      <c r="F29" s="33" t="s">
        <v>200</v>
      </c>
      <c r="G29" s="33" t="s">
        <v>209</v>
      </c>
      <c r="H29" s="106"/>
      <c r="I29" s="49">
        <v>214685.46569999997</v>
      </c>
      <c r="J29" s="58">
        <f>M29+O29+N29</f>
        <v>112207.012</v>
      </c>
      <c r="K29" s="58">
        <f t="shared" si="1"/>
        <v>-102478.45369999997</v>
      </c>
      <c r="L29" s="60" t="s">
        <v>219</v>
      </c>
      <c r="M29" s="49"/>
      <c r="N29" s="48">
        <v>112207.012</v>
      </c>
      <c r="O29" s="32"/>
      <c r="P29" s="32"/>
      <c r="Q29" s="52" t="s">
        <v>198</v>
      </c>
      <c r="R29" s="52" t="s">
        <v>198</v>
      </c>
      <c r="S29" s="52" t="s">
        <v>198</v>
      </c>
      <c r="T29" s="52" t="s">
        <v>198</v>
      </c>
      <c r="U29" s="62" t="s">
        <v>198</v>
      </c>
      <c r="V29" s="62" t="s">
        <v>198</v>
      </c>
      <c r="W29" s="77" t="s">
        <v>198</v>
      </c>
      <c r="X29" s="77" t="s">
        <v>198</v>
      </c>
      <c r="Y29" s="52" t="s">
        <v>198</v>
      </c>
      <c r="Z29" s="52" t="s">
        <v>198</v>
      </c>
      <c r="AA29" s="49" t="e">
        <f>#REF!-I29</f>
        <v>#REF!</v>
      </c>
      <c r="AB29" s="60" t="s">
        <v>126</v>
      </c>
      <c r="AC29" s="50"/>
      <c r="AE29" s="50"/>
    </row>
    <row r="30" spans="1:31" s="51" customFormat="1" ht="73.5" customHeight="1">
      <c r="A30" s="47">
        <v>15</v>
      </c>
      <c r="B30" s="89"/>
      <c r="C30" s="31" t="s">
        <v>74</v>
      </c>
      <c r="D30" s="31" t="s">
        <v>191</v>
      </c>
      <c r="E30" s="33" t="s">
        <v>194</v>
      </c>
      <c r="F30" s="33" t="s">
        <v>107</v>
      </c>
      <c r="G30" s="33" t="s">
        <v>208</v>
      </c>
      <c r="H30" s="106"/>
      <c r="I30" s="49">
        <v>335725.22300000006</v>
      </c>
      <c r="J30" s="58">
        <f>M30+O30+N30</f>
        <v>306018.50</v>
      </c>
      <c r="K30" s="58">
        <f t="shared" si="1"/>
        <v>-29706.723000000056</v>
      </c>
      <c r="L30" s="60" t="s">
        <v>220</v>
      </c>
      <c r="M30" s="49"/>
      <c r="N30" s="48">
        <v>117800.50</v>
      </c>
      <c r="O30" s="32">
        <v>188218</v>
      </c>
      <c r="P30" s="32"/>
      <c r="Q30" s="52" t="s">
        <v>198</v>
      </c>
      <c r="R30" s="52" t="s">
        <v>198</v>
      </c>
      <c r="S30" s="52" t="s">
        <v>198</v>
      </c>
      <c r="T30" s="52" t="s">
        <v>198</v>
      </c>
      <c r="U30" s="62" t="s">
        <v>198</v>
      </c>
      <c r="V30" s="62" t="s">
        <v>198</v>
      </c>
      <c r="W30" s="77" t="s">
        <v>198</v>
      </c>
      <c r="X30" s="77" t="s">
        <v>198</v>
      </c>
      <c r="Y30" s="52" t="s">
        <v>198</v>
      </c>
      <c r="Z30" s="52" t="s">
        <v>198</v>
      </c>
      <c r="AA30" s="49" t="e">
        <f>#REF!-I30</f>
        <v>#REF!</v>
      </c>
      <c r="AB30" s="60" t="s">
        <v>127</v>
      </c>
      <c r="AC30" s="50"/>
      <c r="AE30" s="50"/>
    </row>
    <row r="31" spans="1:31" s="51" customFormat="1" ht="66.75" customHeight="1">
      <c r="A31" s="47">
        <v>16</v>
      </c>
      <c r="B31" s="89"/>
      <c r="C31" s="31" t="s">
        <v>75</v>
      </c>
      <c r="D31" s="31" t="s">
        <v>192</v>
      </c>
      <c r="E31" s="33" t="s">
        <v>111</v>
      </c>
      <c r="F31" s="33" t="s">
        <v>200</v>
      </c>
      <c r="G31" s="33" t="s">
        <v>210</v>
      </c>
      <c r="H31" s="106"/>
      <c r="I31" s="49">
        <v>2520</v>
      </c>
      <c r="J31" s="58">
        <f t="shared" si="0"/>
        <v>2520</v>
      </c>
      <c r="K31" s="58">
        <f t="shared" si="1"/>
        <v>0</v>
      </c>
      <c r="L31" s="60"/>
      <c r="M31" s="49">
        <v>2520</v>
      </c>
      <c r="N31" s="48"/>
      <c r="O31" s="32"/>
      <c r="P31" s="32"/>
      <c r="Q31" s="52" t="s">
        <v>198</v>
      </c>
      <c r="R31" s="52" t="s">
        <v>198</v>
      </c>
      <c r="S31" s="52" t="s">
        <v>198</v>
      </c>
      <c r="T31" s="52" t="s">
        <v>198</v>
      </c>
      <c r="U31" s="62" t="s">
        <v>198</v>
      </c>
      <c r="V31" s="62" t="s">
        <v>198</v>
      </c>
      <c r="W31" s="77" t="s">
        <v>198</v>
      </c>
      <c r="X31" s="77" t="s">
        <v>198</v>
      </c>
      <c r="Y31" s="52" t="s">
        <v>198</v>
      </c>
      <c r="Z31" s="52" t="s">
        <v>198</v>
      </c>
      <c r="AA31" s="49" t="e">
        <f>#REF!-I31</f>
        <v>#REF!</v>
      </c>
      <c r="AB31" s="60"/>
      <c r="AC31" s="50"/>
      <c r="AE31" s="50"/>
    </row>
    <row r="32" spans="1:31" s="51" customFormat="1" ht="87" customHeight="1">
      <c r="A32" s="47">
        <v>17</v>
      </c>
      <c r="B32" s="89"/>
      <c r="C32" s="31" t="s">
        <v>76</v>
      </c>
      <c r="D32" s="31" t="s">
        <v>191</v>
      </c>
      <c r="E32" s="33" t="s">
        <v>195</v>
      </c>
      <c r="F32" s="33" t="s">
        <v>200</v>
      </c>
      <c r="G32" s="33" t="s">
        <v>208</v>
      </c>
      <c r="H32" s="106"/>
      <c r="I32" s="49">
        <v>65238</v>
      </c>
      <c r="J32" s="58">
        <f>M32+O32+N32</f>
        <v>43485.661</v>
      </c>
      <c r="K32" s="58">
        <f t="shared" si="1"/>
        <v>-21752.339</v>
      </c>
      <c r="L32" s="60" t="s">
        <v>219</v>
      </c>
      <c r="M32" s="49"/>
      <c r="N32" s="48">
        <v>43485.661</v>
      </c>
      <c r="O32" s="32"/>
      <c r="P32" s="32"/>
      <c r="Q32" s="52" t="s">
        <v>198</v>
      </c>
      <c r="R32" s="52" t="s">
        <v>198</v>
      </c>
      <c r="S32" s="52" t="s">
        <v>198</v>
      </c>
      <c r="T32" s="52" t="s">
        <v>198</v>
      </c>
      <c r="U32" s="62" t="s">
        <v>198</v>
      </c>
      <c r="V32" s="62" t="s">
        <v>198</v>
      </c>
      <c r="W32" s="77" t="s">
        <v>198</v>
      </c>
      <c r="X32" s="77" t="s">
        <v>198</v>
      </c>
      <c r="Y32" s="52" t="s">
        <v>198</v>
      </c>
      <c r="Z32" s="52" t="s">
        <v>198</v>
      </c>
      <c r="AA32" s="49" t="e">
        <f>#REF!-I32</f>
        <v>#REF!</v>
      </c>
      <c r="AB32" s="60" t="s">
        <v>128</v>
      </c>
      <c r="AC32" s="50"/>
      <c r="AE32" s="50"/>
    </row>
    <row r="33" spans="1:31" s="51" customFormat="1" ht="66.75" customHeight="1">
      <c r="A33" s="47">
        <v>18</v>
      </c>
      <c r="B33" s="89"/>
      <c r="C33" s="31" t="s">
        <v>77</v>
      </c>
      <c r="D33" s="31" t="s">
        <v>191</v>
      </c>
      <c r="E33" s="33" t="s">
        <v>110</v>
      </c>
      <c r="F33" s="33" t="s">
        <v>200</v>
      </c>
      <c r="G33" s="33" t="s">
        <v>90</v>
      </c>
      <c r="H33" s="106"/>
      <c r="I33" s="49">
        <v>2520</v>
      </c>
      <c r="J33" s="58">
        <f t="shared" si="0"/>
        <v>2520</v>
      </c>
      <c r="K33" s="58">
        <f t="shared" si="1"/>
        <v>0</v>
      </c>
      <c r="L33" s="60"/>
      <c r="M33" s="49">
        <v>2520</v>
      </c>
      <c r="N33" s="48"/>
      <c r="O33" s="32"/>
      <c r="P33" s="32"/>
      <c r="Q33" s="52" t="s">
        <v>198</v>
      </c>
      <c r="R33" s="52" t="s">
        <v>198</v>
      </c>
      <c r="S33" s="52" t="s">
        <v>198</v>
      </c>
      <c r="T33" s="52" t="s">
        <v>198</v>
      </c>
      <c r="U33" s="62" t="s">
        <v>198</v>
      </c>
      <c r="V33" s="62" t="s">
        <v>198</v>
      </c>
      <c r="W33" s="77" t="s">
        <v>198</v>
      </c>
      <c r="X33" s="77" t="s">
        <v>198</v>
      </c>
      <c r="Y33" s="52" t="s">
        <v>198</v>
      </c>
      <c r="Z33" s="52" t="s">
        <v>198</v>
      </c>
      <c r="AA33" s="49" t="e">
        <f>#REF!-I33</f>
        <v>#REF!</v>
      </c>
      <c r="AB33" s="60"/>
      <c r="AC33" s="50"/>
      <c r="AE33" s="50"/>
    </row>
    <row r="34" spans="1:31" s="51" customFormat="1" ht="66.75" customHeight="1">
      <c r="A34" s="47">
        <v>19</v>
      </c>
      <c r="B34" s="89"/>
      <c r="C34" s="31" t="s">
        <v>78</v>
      </c>
      <c r="D34" s="31" t="s">
        <v>191</v>
      </c>
      <c r="E34" s="33" t="s">
        <v>92</v>
      </c>
      <c r="F34" s="33" t="s">
        <v>200</v>
      </c>
      <c r="G34" s="33" t="s">
        <v>208</v>
      </c>
      <c r="H34" s="106"/>
      <c r="I34" s="49">
        <v>1025.50</v>
      </c>
      <c r="J34" s="58">
        <f t="shared" si="0"/>
        <v>1025.50</v>
      </c>
      <c r="K34" s="58">
        <f t="shared" si="1"/>
        <v>0</v>
      </c>
      <c r="L34" s="60"/>
      <c r="M34" s="49">
        <v>1025.50</v>
      </c>
      <c r="N34" s="48"/>
      <c r="O34" s="32"/>
      <c r="P34" s="32"/>
      <c r="Q34" s="52" t="s">
        <v>198</v>
      </c>
      <c r="R34" s="52" t="s">
        <v>198</v>
      </c>
      <c r="S34" s="52" t="s">
        <v>198</v>
      </c>
      <c r="T34" s="52" t="s">
        <v>198</v>
      </c>
      <c r="U34" s="62" t="s">
        <v>198</v>
      </c>
      <c r="V34" s="62" t="s">
        <v>198</v>
      </c>
      <c r="W34" s="77" t="s">
        <v>198</v>
      </c>
      <c r="X34" s="77" t="s">
        <v>198</v>
      </c>
      <c r="Y34" s="52" t="s">
        <v>198</v>
      </c>
      <c r="Z34" s="52" t="s">
        <v>198</v>
      </c>
      <c r="AA34" s="49" t="e">
        <f>#REF!-I34</f>
        <v>#REF!</v>
      </c>
      <c r="AB34" s="60"/>
      <c r="AC34" s="50"/>
      <c r="AE34" s="50"/>
    </row>
    <row r="35" spans="1:31" s="51" customFormat="1" ht="66.75" customHeight="1">
      <c r="A35" s="47">
        <v>20</v>
      </c>
      <c r="B35" s="89"/>
      <c r="C35" s="31" t="s">
        <v>79</v>
      </c>
      <c r="D35" s="31" t="s">
        <v>192</v>
      </c>
      <c r="E35" s="33" t="s">
        <v>114</v>
      </c>
      <c r="F35" s="33" t="s">
        <v>200</v>
      </c>
      <c r="G35" s="33" t="s">
        <v>209</v>
      </c>
      <c r="H35" s="106"/>
      <c r="I35" s="49">
        <v>14220</v>
      </c>
      <c r="J35" s="58">
        <f t="shared" si="0"/>
        <v>14219.80</v>
      </c>
      <c r="K35" s="58" t="s">
        <v>198</v>
      </c>
      <c r="L35" s="60"/>
      <c r="M35" s="49">
        <v>14219.80</v>
      </c>
      <c r="N35" s="48"/>
      <c r="O35" s="32"/>
      <c r="P35" s="32"/>
      <c r="Q35" s="52" t="s">
        <v>198</v>
      </c>
      <c r="R35" s="52" t="s">
        <v>198</v>
      </c>
      <c r="S35" s="52" t="s">
        <v>198</v>
      </c>
      <c r="T35" s="52" t="s">
        <v>198</v>
      </c>
      <c r="U35" s="62" t="s">
        <v>198</v>
      </c>
      <c r="V35" s="62" t="s">
        <v>198</v>
      </c>
      <c r="W35" s="77" t="s">
        <v>198</v>
      </c>
      <c r="X35" s="77" t="s">
        <v>198</v>
      </c>
      <c r="Y35" s="52" t="s">
        <v>198</v>
      </c>
      <c r="Z35" s="52" t="s">
        <v>198</v>
      </c>
      <c r="AA35" s="49" t="e">
        <f>#REF!-I35</f>
        <v>#REF!</v>
      </c>
      <c r="AB35" s="60"/>
      <c r="AC35" s="50"/>
      <c r="AE35" s="50"/>
    </row>
    <row r="36" spans="1:31" s="51" customFormat="1" ht="78" customHeight="1">
      <c r="A36" s="47">
        <v>21</v>
      </c>
      <c r="B36" s="89"/>
      <c r="C36" s="31" t="s">
        <v>80</v>
      </c>
      <c r="D36" s="31" t="s">
        <v>153</v>
      </c>
      <c r="E36" s="33" t="s">
        <v>196</v>
      </c>
      <c r="F36" s="33" t="s">
        <v>113</v>
      </c>
      <c r="G36" s="33" t="s">
        <v>88</v>
      </c>
      <c r="H36" s="106"/>
      <c r="I36" s="49">
        <v>27651.449000000001</v>
      </c>
      <c r="J36" s="58">
        <f>M36+O36+N36</f>
        <v>227575.03842999999</v>
      </c>
      <c r="K36" s="58">
        <f t="shared" si="1"/>
        <v>199923.58942999999</v>
      </c>
      <c r="L36" s="60"/>
      <c r="M36" s="49"/>
      <c r="N36" s="48">
        <v>227575.03842999999</v>
      </c>
      <c r="O36" s="32"/>
      <c r="P36" s="32"/>
      <c r="Q36" s="52" t="s">
        <v>198</v>
      </c>
      <c r="R36" s="52" t="s">
        <v>198</v>
      </c>
      <c r="S36" s="52" t="s">
        <v>198</v>
      </c>
      <c r="T36" s="52" t="s">
        <v>198</v>
      </c>
      <c r="U36" s="62" t="s">
        <v>198</v>
      </c>
      <c r="V36" s="62" t="s">
        <v>198</v>
      </c>
      <c r="W36" s="77" t="s">
        <v>198</v>
      </c>
      <c r="X36" s="77" t="s">
        <v>198</v>
      </c>
      <c r="Y36" s="52" t="s">
        <v>198</v>
      </c>
      <c r="Z36" s="52" t="s">
        <v>198</v>
      </c>
      <c r="AA36" s="49" t="e">
        <f>#REF!-I36</f>
        <v>#REF!</v>
      </c>
      <c r="AB36" s="60" t="s">
        <v>129</v>
      </c>
      <c r="AC36" s="50"/>
      <c r="AE36" s="50"/>
    </row>
    <row r="37" spans="1:31" s="51" customFormat="1" ht="66.75" customHeight="1">
      <c r="A37" s="47">
        <v>22</v>
      </c>
      <c r="B37" s="89"/>
      <c r="C37" s="31" t="s">
        <v>81</v>
      </c>
      <c r="D37" s="31" t="s">
        <v>154</v>
      </c>
      <c r="E37" s="33" t="s">
        <v>112</v>
      </c>
      <c r="F37" s="33" t="s">
        <v>200</v>
      </c>
      <c r="G37" s="33" t="s">
        <v>89</v>
      </c>
      <c r="H37" s="106"/>
      <c r="I37" s="49">
        <v>202139.95</v>
      </c>
      <c r="J37" s="58">
        <f>M37+O37+N37</f>
        <v>201983.37</v>
      </c>
      <c r="K37" s="58">
        <f t="shared" si="1"/>
        <v>-156.5800000000163</v>
      </c>
      <c r="L37" s="60" t="s">
        <v>221</v>
      </c>
      <c r="M37" s="49"/>
      <c r="N37" s="48">
        <v>201983.37</v>
      </c>
      <c r="O37" s="32"/>
      <c r="P37" s="32"/>
      <c r="Q37" s="52" t="s">
        <v>198</v>
      </c>
      <c r="R37" s="52" t="s">
        <v>198</v>
      </c>
      <c r="S37" s="52" t="s">
        <v>198</v>
      </c>
      <c r="T37" s="52" t="s">
        <v>198</v>
      </c>
      <c r="U37" s="62" t="s">
        <v>198</v>
      </c>
      <c r="V37" s="62" t="s">
        <v>198</v>
      </c>
      <c r="W37" s="77" t="s">
        <v>198</v>
      </c>
      <c r="X37" s="77" t="s">
        <v>198</v>
      </c>
      <c r="Y37" s="52" t="s">
        <v>198</v>
      </c>
      <c r="Z37" s="52" t="s">
        <v>198</v>
      </c>
      <c r="AA37" s="49" t="e">
        <f>#REF!-I37</f>
        <v>#REF!</v>
      </c>
      <c r="AB37" s="60" t="s">
        <v>118</v>
      </c>
      <c r="AC37" s="50"/>
      <c r="AE37" s="50"/>
    </row>
    <row r="38" spans="1:31" s="11" customFormat="1" ht="51.75" customHeight="1">
      <c r="A38" s="45">
        <v>23</v>
      </c>
      <c r="B38" s="89"/>
      <c r="C38" s="26" t="s">
        <v>184</v>
      </c>
      <c r="D38" s="26"/>
      <c r="E38" s="65"/>
      <c r="F38" s="65"/>
      <c r="G38" s="56"/>
      <c r="H38" s="106"/>
      <c r="I38" s="28">
        <f>I39+I40+I41+I42+I43+I44+I45</f>
        <v>160247</v>
      </c>
      <c r="J38" s="28">
        <f>M38+O38+N38</f>
        <v>166726.8321</v>
      </c>
      <c r="K38" s="28">
        <f t="shared" si="1"/>
        <v>6479.8320999999996</v>
      </c>
      <c r="L38" s="33"/>
      <c r="M38" s="28">
        <f>M39+M40+M41+M42+M43+M44+M45</f>
        <v>0</v>
      </c>
      <c r="N38" s="28">
        <f>N39+N40+N41+N42+N43+N44+N45</f>
        <v>166726.8321</v>
      </c>
      <c r="O38" s="28">
        <f t="shared" si="2" ref="O38">O39+O40+O41+O42+O43</f>
        <v>0</v>
      </c>
      <c r="P38" s="28"/>
      <c r="Q38" s="28" t="s">
        <v>226</v>
      </c>
      <c r="R38" s="28" t="s">
        <v>226</v>
      </c>
      <c r="S38" s="28" t="s">
        <v>226</v>
      </c>
      <c r="T38" s="28" t="s">
        <v>226</v>
      </c>
      <c r="U38" s="28" t="s">
        <v>226</v>
      </c>
      <c r="V38" s="28" t="s">
        <v>226</v>
      </c>
      <c r="W38" s="28" t="s">
        <v>226</v>
      </c>
      <c r="X38" s="28" t="s">
        <v>226</v>
      </c>
      <c r="Y38" s="28" t="s">
        <v>226</v>
      </c>
      <c r="Z38" s="28" t="s">
        <v>226</v>
      </c>
      <c r="AA38" s="28" t="e">
        <f>#REF!-I38</f>
        <v>#REF!</v>
      </c>
      <c r="AB38" s="33"/>
      <c r="AC38" s="10"/>
      <c r="AE38" s="50"/>
    </row>
    <row r="39" spans="1:31" ht="93" customHeight="1">
      <c r="A39" s="47"/>
      <c r="B39" s="89"/>
      <c r="C39" s="32" t="s">
        <v>35</v>
      </c>
      <c r="D39" s="32"/>
      <c r="E39" s="62"/>
      <c r="F39" s="62"/>
      <c r="G39" s="52">
        <v>2016</v>
      </c>
      <c r="H39" s="106"/>
      <c r="I39" s="49">
        <v>81703.383000000613</v>
      </c>
      <c r="J39" s="58">
        <f>M39+O39+N39</f>
        <v>89074.544999999998</v>
      </c>
      <c r="K39" s="58"/>
      <c r="L39" s="31" t="s">
        <v>222</v>
      </c>
      <c r="M39" s="49"/>
      <c r="N39" s="48">
        <v>89074.544999999998</v>
      </c>
      <c r="O39" s="32"/>
      <c r="P39" s="32"/>
      <c r="Q39" s="52" t="s">
        <v>198</v>
      </c>
      <c r="R39" s="52" t="s">
        <v>198</v>
      </c>
      <c r="S39" s="52" t="s">
        <v>198</v>
      </c>
      <c r="T39" s="52" t="s">
        <v>198</v>
      </c>
      <c r="U39" s="62" t="s">
        <v>198</v>
      </c>
      <c r="V39" s="62" t="s">
        <v>198</v>
      </c>
      <c r="W39" s="77" t="s">
        <v>198</v>
      </c>
      <c r="X39" s="77" t="s">
        <v>198</v>
      </c>
      <c r="Y39" s="52" t="s">
        <v>198</v>
      </c>
      <c r="Z39" s="52" t="s">
        <v>198</v>
      </c>
      <c r="AA39" s="49" t="e">
        <f>#REF!-I39</f>
        <v>#REF!</v>
      </c>
      <c r="AB39" s="31" t="s">
        <v>119</v>
      </c>
      <c r="AC39" s="10"/>
      <c r="AE39" s="50"/>
    </row>
    <row r="40" spans="1:31" ht="50.25" customHeight="1">
      <c r="A40" s="47"/>
      <c r="B40" s="89"/>
      <c r="C40" s="32" t="s">
        <v>36</v>
      </c>
      <c r="D40" s="32"/>
      <c r="E40" s="62"/>
      <c r="F40" s="62"/>
      <c r="G40" s="52">
        <v>2016</v>
      </c>
      <c r="H40" s="106"/>
      <c r="I40" s="49">
        <v>2732.50</v>
      </c>
      <c r="J40" s="84">
        <f t="shared" si="3" ref="J40:J45">M40+O40+N40</f>
        <v>1600</v>
      </c>
      <c r="K40" s="58"/>
      <c r="L40" s="61" t="s">
        <v>221</v>
      </c>
      <c r="M40" s="49"/>
      <c r="N40" s="48">
        <v>1600</v>
      </c>
      <c r="O40" s="32"/>
      <c r="P40" s="32"/>
      <c r="Q40" s="52" t="s">
        <v>198</v>
      </c>
      <c r="R40" s="52" t="s">
        <v>198</v>
      </c>
      <c r="S40" s="52" t="s">
        <v>198</v>
      </c>
      <c r="T40" s="52" t="s">
        <v>198</v>
      </c>
      <c r="U40" s="62" t="s">
        <v>198</v>
      </c>
      <c r="V40" s="62" t="s">
        <v>198</v>
      </c>
      <c r="W40" s="77" t="s">
        <v>198</v>
      </c>
      <c r="X40" s="77" t="s">
        <v>198</v>
      </c>
      <c r="Y40" s="52" t="s">
        <v>198</v>
      </c>
      <c r="Z40" s="52" t="s">
        <v>198</v>
      </c>
      <c r="AA40" s="49" t="e">
        <f>#REF!-I40</f>
        <v>#REF!</v>
      </c>
      <c r="AB40" s="61" t="s">
        <v>118</v>
      </c>
      <c r="AC40" s="10"/>
      <c r="AE40" s="50"/>
    </row>
    <row r="41" spans="1:31" ht="45" customHeight="1">
      <c r="A41" s="47"/>
      <c r="B41" s="89"/>
      <c r="C41" s="32" t="s">
        <v>37</v>
      </c>
      <c r="D41" s="32"/>
      <c r="E41" s="62"/>
      <c r="F41" s="62"/>
      <c r="G41" s="52">
        <v>2016</v>
      </c>
      <c r="H41" s="106"/>
      <c r="I41" s="49">
        <v>9385</v>
      </c>
      <c r="J41" s="84">
        <f t="shared" si="3"/>
        <v>9385</v>
      </c>
      <c r="K41" s="58"/>
      <c r="L41" s="31"/>
      <c r="M41" s="49"/>
      <c r="N41" s="48">
        <v>9385</v>
      </c>
      <c r="O41" s="32"/>
      <c r="P41" s="32"/>
      <c r="Q41" s="52" t="s">
        <v>198</v>
      </c>
      <c r="R41" s="52" t="s">
        <v>198</v>
      </c>
      <c r="S41" s="52" t="s">
        <v>198</v>
      </c>
      <c r="T41" s="52" t="s">
        <v>198</v>
      </c>
      <c r="U41" s="62" t="s">
        <v>198</v>
      </c>
      <c r="V41" s="62" t="s">
        <v>198</v>
      </c>
      <c r="W41" s="77" t="s">
        <v>198</v>
      </c>
      <c r="X41" s="77" t="s">
        <v>198</v>
      </c>
      <c r="Y41" s="52" t="s">
        <v>198</v>
      </c>
      <c r="Z41" s="52" t="s">
        <v>198</v>
      </c>
      <c r="AA41" s="49" t="e">
        <f>#REF!-I41</f>
        <v>#REF!</v>
      </c>
      <c r="AB41" s="31"/>
      <c r="AC41" s="10"/>
      <c r="AE41" s="50"/>
    </row>
    <row r="42" spans="1:31" ht="47.25" customHeight="1">
      <c r="A42" s="47"/>
      <c r="B42" s="89"/>
      <c r="C42" s="32" t="s">
        <v>38</v>
      </c>
      <c r="D42" s="32"/>
      <c r="E42" s="62"/>
      <c r="F42" s="62"/>
      <c r="G42" s="52">
        <v>2016</v>
      </c>
      <c r="H42" s="106"/>
      <c r="I42" s="49">
        <v>7070.80</v>
      </c>
      <c r="J42" s="84">
        <f t="shared" si="3"/>
        <v>6687.3509999999997</v>
      </c>
      <c r="K42" s="58"/>
      <c r="L42" s="61" t="s">
        <v>164</v>
      </c>
      <c r="M42" s="49"/>
      <c r="N42" s="48">
        <v>6687.3509999999997</v>
      </c>
      <c r="O42" s="32"/>
      <c r="P42" s="32"/>
      <c r="Q42" s="52" t="s">
        <v>198</v>
      </c>
      <c r="R42" s="52" t="s">
        <v>198</v>
      </c>
      <c r="S42" s="52" t="s">
        <v>198</v>
      </c>
      <c r="T42" s="52" t="s">
        <v>198</v>
      </c>
      <c r="U42" s="62" t="s">
        <v>198</v>
      </c>
      <c r="V42" s="62" t="s">
        <v>198</v>
      </c>
      <c r="W42" s="77" t="s">
        <v>198</v>
      </c>
      <c r="X42" s="77" t="s">
        <v>198</v>
      </c>
      <c r="Y42" s="52" t="s">
        <v>198</v>
      </c>
      <c r="Z42" s="52" t="s">
        <v>198</v>
      </c>
      <c r="AA42" s="49" t="e">
        <f>#REF!-I42</f>
        <v>#REF!</v>
      </c>
      <c r="AB42" s="61" t="s">
        <v>118</v>
      </c>
      <c r="AC42" s="10"/>
      <c r="AE42" s="50"/>
    </row>
    <row r="43" spans="1:31" ht="23.25" customHeight="1">
      <c r="A43" s="47"/>
      <c r="B43" s="89"/>
      <c r="C43" s="32" t="s">
        <v>185</v>
      </c>
      <c r="D43" s="32"/>
      <c r="E43" s="62"/>
      <c r="F43" s="62"/>
      <c r="G43" s="52">
        <v>2016</v>
      </c>
      <c r="H43" s="106"/>
      <c r="I43" s="49">
        <v>9912.50</v>
      </c>
      <c r="J43" s="84">
        <f t="shared" si="3"/>
        <v>14047.558999999999</v>
      </c>
      <c r="K43" s="58"/>
      <c r="L43" s="15"/>
      <c r="M43" s="49"/>
      <c r="N43" s="48">
        <v>14047.558999999999</v>
      </c>
      <c r="O43" s="32"/>
      <c r="P43" s="32"/>
      <c r="Q43" s="52" t="s">
        <v>198</v>
      </c>
      <c r="R43" s="52" t="s">
        <v>198</v>
      </c>
      <c r="S43" s="52" t="s">
        <v>198</v>
      </c>
      <c r="T43" s="52" t="s">
        <v>198</v>
      </c>
      <c r="U43" s="62" t="s">
        <v>198</v>
      </c>
      <c r="V43" s="62" t="s">
        <v>198</v>
      </c>
      <c r="W43" s="77" t="s">
        <v>198</v>
      </c>
      <c r="X43" s="77" t="s">
        <v>198</v>
      </c>
      <c r="Y43" s="52" t="s">
        <v>198</v>
      </c>
      <c r="Z43" s="52" t="s">
        <v>198</v>
      </c>
      <c r="AA43" s="49" t="e">
        <f>#REF!-I43</f>
        <v>#REF!</v>
      </c>
      <c r="AB43" s="15"/>
      <c r="AC43" s="10"/>
      <c r="AE43" s="50"/>
    </row>
    <row r="44" spans="1:31" ht="57" customHeight="1">
      <c r="A44" s="47"/>
      <c r="B44" s="89"/>
      <c r="C44" s="32" t="s">
        <v>82</v>
      </c>
      <c r="D44" s="32"/>
      <c r="E44" s="62"/>
      <c r="F44" s="62"/>
      <c r="G44" s="52">
        <v>2016</v>
      </c>
      <c r="H44" s="106"/>
      <c r="I44" s="49">
        <v>37942.816999999392</v>
      </c>
      <c r="J44" s="84">
        <f t="shared" si="3"/>
        <v>34432.377099999998</v>
      </c>
      <c r="K44" s="58"/>
      <c r="L44" s="60" t="s">
        <v>165</v>
      </c>
      <c r="M44" s="49"/>
      <c r="N44" s="48">
        <v>34432.377099999998</v>
      </c>
      <c r="O44" s="32"/>
      <c r="P44" s="32"/>
      <c r="Q44" s="52" t="s">
        <v>198</v>
      </c>
      <c r="R44" s="52" t="s">
        <v>198</v>
      </c>
      <c r="S44" s="52" t="s">
        <v>198</v>
      </c>
      <c r="T44" s="52" t="s">
        <v>198</v>
      </c>
      <c r="U44" s="62" t="s">
        <v>198</v>
      </c>
      <c r="V44" s="62" t="s">
        <v>198</v>
      </c>
      <c r="W44" s="77" t="s">
        <v>198</v>
      </c>
      <c r="X44" s="77" t="s">
        <v>198</v>
      </c>
      <c r="Y44" s="52" t="s">
        <v>198</v>
      </c>
      <c r="Z44" s="52" t="s">
        <v>198</v>
      </c>
      <c r="AA44" s="49" t="e">
        <f>#REF!-I44</f>
        <v>#REF!</v>
      </c>
      <c r="AB44" s="60" t="s">
        <v>117</v>
      </c>
      <c r="AC44" s="10"/>
      <c r="AE44" s="50"/>
    </row>
    <row r="45" spans="1:31" ht="41.25" customHeight="1">
      <c r="A45" s="47"/>
      <c r="B45" s="89"/>
      <c r="C45" s="32" t="s">
        <v>116</v>
      </c>
      <c r="D45" s="32"/>
      <c r="E45" s="62"/>
      <c r="F45" s="62"/>
      <c r="G45" s="52">
        <v>2016</v>
      </c>
      <c r="H45" s="106"/>
      <c r="I45" s="49">
        <v>11500</v>
      </c>
      <c r="J45" s="76">
        <f t="shared" si="3"/>
        <v>11500</v>
      </c>
      <c r="K45" s="58"/>
      <c r="L45" s="15"/>
      <c r="M45" s="49"/>
      <c r="N45" s="48">
        <v>11500</v>
      </c>
      <c r="O45" s="32"/>
      <c r="P45" s="32"/>
      <c r="Q45" s="52" t="s">
        <v>198</v>
      </c>
      <c r="R45" s="52" t="s">
        <v>198</v>
      </c>
      <c r="S45" s="52" t="s">
        <v>198</v>
      </c>
      <c r="T45" s="52" t="s">
        <v>198</v>
      </c>
      <c r="U45" s="62" t="s">
        <v>198</v>
      </c>
      <c r="V45" s="62" t="s">
        <v>198</v>
      </c>
      <c r="W45" s="77" t="s">
        <v>198</v>
      </c>
      <c r="X45" s="77" t="s">
        <v>198</v>
      </c>
      <c r="Y45" s="52" t="s">
        <v>198</v>
      </c>
      <c r="Z45" s="52" t="s">
        <v>198</v>
      </c>
      <c r="AA45" s="49" t="e">
        <f>#REF!-I45</f>
        <v>#REF!</v>
      </c>
      <c r="AB45" s="15"/>
      <c r="AC45" s="10"/>
      <c r="AE45" s="50"/>
    </row>
    <row r="46" spans="1:31" ht="50.25" customHeight="1">
      <c r="A46" s="45"/>
      <c r="B46" s="90"/>
      <c r="C46" s="35" t="s">
        <v>186</v>
      </c>
      <c r="D46" s="35"/>
      <c r="E46" s="65"/>
      <c r="F46" s="65"/>
      <c r="G46" s="35"/>
      <c r="H46" s="107"/>
      <c r="I46" s="36">
        <f>SUM(I17:I38)</f>
        <v>8936089.3267399967</v>
      </c>
      <c r="J46" s="69">
        <f>SUM(J17:J38)</f>
        <v>9490952.1414799988</v>
      </c>
      <c r="K46" s="69">
        <f>SUM(K17:K38)</f>
        <v>554863.01473999815</v>
      </c>
      <c r="L46" s="69"/>
      <c r="M46" s="36">
        <f>SUM(M17:M38)</f>
        <v>1465446.4288599999</v>
      </c>
      <c r="N46" s="36">
        <f>SUM(N17:N38)</f>
        <v>1625505.7126199992</v>
      </c>
      <c r="O46" s="36">
        <f>SUM(O17:O38)</f>
        <v>6400000</v>
      </c>
      <c r="P46" s="36"/>
      <c r="Q46" s="71" t="s">
        <v>226</v>
      </c>
      <c r="R46" s="71" t="s">
        <v>226</v>
      </c>
      <c r="S46" s="71" t="s">
        <v>226</v>
      </c>
      <c r="T46" s="71" t="s">
        <v>226</v>
      </c>
      <c r="U46" s="71" t="s">
        <v>226</v>
      </c>
      <c r="V46" s="71" t="s">
        <v>226</v>
      </c>
      <c r="W46" s="71" t="s">
        <v>226</v>
      </c>
      <c r="X46" s="71" t="s">
        <v>226</v>
      </c>
      <c r="Y46" s="71" t="s">
        <v>226</v>
      </c>
      <c r="Z46" s="71" t="s">
        <v>157</v>
      </c>
      <c r="AA46" s="36" t="e">
        <f>#REF!+#REF!+AA38</f>
        <v>#REF!</v>
      </c>
      <c r="AB46" s="17"/>
      <c r="AC46" s="10"/>
      <c r="AE46" s="50"/>
    </row>
    <row r="47" spans="1:29" ht="65.25" customHeight="1">
      <c r="A47" s="44"/>
      <c r="B47" s="91" t="s">
        <v>167</v>
      </c>
      <c r="C47" s="91"/>
      <c r="D47" s="91"/>
      <c r="E47" s="91"/>
      <c r="F47" s="91"/>
      <c r="G47" s="91"/>
      <c r="H47" s="13"/>
      <c r="I47" s="14"/>
      <c r="J47" s="14"/>
      <c r="K47" s="14"/>
      <c r="L47" s="14"/>
      <c r="M47" s="14"/>
      <c r="N47" s="14"/>
      <c r="O47" s="14"/>
      <c r="P47" s="14"/>
      <c r="Q47" s="14"/>
      <c r="R47" s="14"/>
      <c r="S47" s="14"/>
      <c r="T47" s="14"/>
      <c r="U47" s="73"/>
      <c r="V47" s="73"/>
      <c r="W47" s="73"/>
      <c r="X47" s="73"/>
      <c r="Y47" s="14"/>
      <c r="Z47" s="14"/>
      <c r="AA47" s="14"/>
      <c r="AB47" s="13"/>
      <c r="AC47" s="10"/>
    </row>
    <row r="48" spans="1:29" ht="65.25" customHeight="1">
      <c r="A48" s="83"/>
      <c r="B48" s="85"/>
      <c r="C48" s="85"/>
      <c r="D48" s="85"/>
      <c r="E48" s="85"/>
      <c r="F48" s="85"/>
      <c r="G48" s="85"/>
      <c r="H48" s="13"/>
      <c r="I48" s="14"/>
      <c r="J48" s="14"/>
      <c r="K48" s="14"/>
      <c r="L48" s="14"/>
      <c r="M48" s="14"/>
      <c r="N48" s="14"/>
      <c r="O48" s="14"/>
      <c r="P48" s="14"/>
      <c r="Q48" s="14"/>
      <c r="R48" s="14"/>
      <c r="S48" s="14"/>
      <c r="T48" s="14"/>
      <c r="U48" s="73"/>
      <c r="V48" s="73"/>
      <c r="W48" s="73"/>
      <c r="X48" s="73"/>
      <c r="Y48" s="14"/>
      <c r="Z48" s="14"/>
      <c r="AA48" s="14"/>
      <c r="AB48" s="13"/>
      <c r="AC48" s="10"/>
    </row>
    <row r="49" spans="1:29" ht="65.25" customHeight="1">
      <c r="A49" s="83"/>
      <c r="B49" s="85"/>
      <c r="C49" s="85"/>
      <c r="D49" s="85"/>
      <c r="E49" s="85"/>
      <c r="F49" s="85"/>
      <c r="G49" s="85"/>
      <c r="H49" s="13"/>
      <c r="I49" s="14"/>
      <c r="J49" s="14"/>
      <c r="K49" s="14"/>
      <c r="L49" s="14"/>
      <c r="M49" s="14"/>
      <c r="N49" s="14"/>
      <c r="O49" s="14"/>
      <c r="P49" s="14"/>
      <c r="Q49" s="14"/>
      <c r="R49" s="14"/>
      <c r="S49" s="14"/>
      <c r="T49" s="14"/>
      <c r="U49" s="73"/>
      <c r="V49" s="73"/>
      <c r="W49" s="73"/>
      <c r="X49" s="73"/>
      <c r="Y49" s="14"/>
      <c r="Z49" s="14"/>
      <c r="AA49" s="14"/>
      <c r="AB49" s="13"/>
      <c r="AC49" s="10"/>
    </row>
    <row r="50" spans="1:29" ht="65.25" customHeight="1">
      <c r="A50" s="83"/>
      <c r="B50" s="85"/>
      <c r="C50" s="85"/>
      <c r="D50" s="85"/>
      <c r="E50" s="85"/>
      <c r="F50" s="85"/>
      <c r="G50" s="85"/>
      <c r="H50" s="13"/>
      <c r="I50" s="14"/>
      <c r="J50" s="14"/>
      <c r="K50" s="14"/>
      <c r="L50" s="14"/>
      <c r="M50" s="14"/>
      <c r="N50" s="14"/>
      <c r="O50" s="14"/>
      <c r="P50" s="14"/>
      <c r="Q50" s="14"/>
      <c r="R50" s="14"/>
      <c r="S50" s="14"/>
      <c r="T50" s="14"/>
      <c r="U50" s="73"/>
      <c r="V50" s="73"/>
      <c r="W50" s="73"/>
      <c r="X50" s="73"/>
      <c r="Y50" s="14"/>
      <c r="Z50" s="14"/>
      <c r="AA50" s="14"/>
      <c r="AB50" s="13"/>
      <c r="AC50" s="10"/>
    </row>
    <row r="51" spans="1:29" s="6" customFormat="1" ht="35.25" customHeight="1">
      <c r="A51" s="5"/>
      <c r="B51" s="5"/>
      <c r="C51" s="101" t="s">
        <v>170</v>
      </c>
      <c r="D51" s="101"/>
      <c r="E51" s="101"/>
      <c r="F51" s="101"/>
      <c r="G51" s="101"/>
      <c r="H51" s="101"/>
      <c r="I51" s="101"/>
      <c r="J51" s="101"/>
      <c r="K51" s="101"/>
      <c r="L51" s="101"/>
      <c r="M51" s="101" t="s">
        <v>171</v>
      </c>
      <c r="N51" s="101"/>
      <c r="O51" s="101"/>
      <c r="P51" s="101"/>
      <c r="Q51" s="101"/>
      <c r="R51" s="101"/>
      <c r="S51" s="101"/>
      <c r="T51" s="101"/>
      <c r="U51" s="101"/>
      <c r="V51" s="101"/>
      <c r="W51" s="101"/>
      <c r="X51" s="101"/>
      <c r="Y51" s="101"/>
      <c r="Z51" s="101"/>
      <c r="AA51" s="101"/>
      <c r="AB51" s="101"/>
      <c r="AC51" s="10"/>
    </row>
    <row r="52" spans="1:29" ht="35.25" customHeight="1" hidden="1">
      <c r="A52" s="42"/>
      <c r="B52" s="54"/>
      <c r="C52" s="88"/>
      <c r="D52" s="54"/>
      <c r="G52" s="54"/>
      <c r="H52" s="54"/>
      <c r="I52" s="42"/>
      <c r="J52" s="54"/>
      <c r="K52" s="54"/>
      <c r="L52" s="54"/>
      <c r="M52" s="7">
        <f>M46-M56</f>
        <v>0</v>
      </c>
      <c r="N52" s="42"/>
      <c r="O52" s="42"/>
      <c r="P52" s="54"/>
      <c r="Q52" s="54"/>
      <c r="R52" s="54"/>
      <c r="S52" s="54"/>
      <c r="T52" s="54"/>
      <c r="Y52" s="54"/>
      <c r="Z52" s="54"/>
      <c r="AA52" s="42"/>
      <c r="AB52" s="42"/>
      <c r="AC52" s="10"/>
    </row>
    <row r="53" spans="1:28" ht="35.25" customHeight="1" hidden="1">
      <c r="A53" s="42"/>
      <c r="B53" s="54"/>
      <c r="C53" s="88"/>
      <c r="D53" s="54"/>
      <c r="G53" s="54"/>
      <c r="H53" s="54"/>
      <c r="I53" s="7" t="e">
        <f>#REF!+#REF!+I38</f>
        <v>#REF!</v>
      </c>
      <c r="J53" s="7"/>
      <c r="K53" s="7"/>
      <c r="L53" s="7"/>
      <c r="M53" s="7" t="e">
        <f>#REF!+#REF!+M38</f>
        <v>#REF!</v>
      </c>
      <c r="N53" s="7" t="e">
        <f>#REF!+#REF!+N38</f>
        <v>#REF!</v>
      </c>
      <c r="O53" s="7" t="e">
        <f>#REF!+#REF!+O38</f>
        <v>#REF!</v>
      </c>
      <c r="P53" s="7"/>
      <c r="Q53" s="7"/>
      <c r="R53" s="7"/>
      <c r="S53" s="7"/>
      <c r="T53" s="7"/>
      <c r="U53" s="10"/>
      <c r="V53" s="10"/>
      <c r="W53" s="10"/>
      <c r="X53" s="10"/>
      <c r="Y53" s="7"/>
      <c r="Z53" s="7"/>
      <c r="AA53" s="7" t="e">
        <f>#REF!+#REF!+AA38</f>
        <v>#REF!</v>
      </c>
      <c r="AB53" s="42"/>
    </row>
    <row r="54" spans="14:27" ht="15.75" hidden="1">
      <c r="N54" s="7"/>
      <c r="AA54" s="10" t="e">
        <f>AA53-88000</f>
        <v>#REF!</v>
      </c>
    </row>
    <row r="55" spans="1:28" s="11" customFormat="1" ht="82.5" customHeight="1" hidden="1">
      <c r="A55" s="43"/>
      <c r="B55" s="55"/>
      <c r="C55" s="1"/>
      <c r="D55" s="1"/>
      <c r="E55" s="67"/>
      <c r="F55" s="67"/>
      <c r="G55" s="1"/>
      <c r="H55" s="1"/>
      <c r="I55" s="3"/>
      <c r="J55" s="3"/>
      <c r="K55" s="3"/>
      <c r="L55" s="3"/>
      <c r="M55" s="8">
        <f>M56+M57+M58</f>
        <v>2471753.2110700002</v>
      </c>
      <c r="N55" s="3">
        <f>M46-M55</f>
        <v>-1006306.7822100003</v>
      </c>
      <c r="O55" s="1"/>
      <c r="P55" s="1"/>
      <c r="Q55" s="1"/>
      <c r="R55" s="1"/>
      <c r="S55" s="1"/>
      <c r="T55" s="1"/>
      <c r="U55" s="67"/>
      <c r="V55" s="67"/>
      <c r="W55" s="78"/>
      <c r="X55" s="78"/>
      <c r="Y55" s="1"/>
      <c r="Z55" s="1"/>
      <c r="AA55" s="1"/>
      <c r="AB55" s="43"/>
    </row>
    <row r="56" spans="12:16" ht="15.75" hidden="1">
      <c r="L56" s="2" t="s">
        <v>158</v>
      </c>
      <c r="M56" s="2">
        <f>O56+P56</f>
        <v>1465446.4288599999</v>
      </c>
      <c r="O56" s="82">
        <v>1433547.40</v>
      </c>
      <c r="P56" s="82">
        <v>31899.028859999999</v>
      </c>
    </row>
    <row r="57" spans="12:13" ht="15.75" hidden="1">
      <c r="L57" s="2" t="s">
        <v>159</v>
      </c>
      <c r="M57" s="2">
        <v>711670.92020000005</v>
      </c>
    </row>
    <row r="58" spans="12:18" ht="15.75" hidden="1">
      <c r="L58" s="2" t="s">
        <v>160</v>
      </c>
      <c r="M58" s="2">
        <f>R58</f>
        <v>294635.86201000004</v>
      </c>
      <c r="O58" s="2">
        <v>2481661.2759799999</v>
      </c>
      <c r="P58" s="2">
        <v>3070933</v>
      </c>
      <c r="Q58" s="2">
        <f>P58-O58</f>
        <v>589271.72402000008</v>
      </c>
      <c r="R58" s="2">
        <f>Q58/2</f>
        <v>294635.86201000004</v>
      </c>
    </row>
    <row r="59" ht="15.75" hidden="1">
      <c r="M59" s="10">
        <f>M46-M56</f>
        <v>0</v>
      </c>
    </row>
    <row r="60" ht="15.75" hidden="1">
      <c r="M60" s="10">
        <f>M59-M58</f>
        <v>-294635.86201000004</v>
      </c>
    </row>
    <row r="61" ht="15.75" hidden="1">
      <c r="M61" s="10"/>
    </row>
    <row r="62" ht="15.75" hidden="1"/>
  </sheetData>
  <mergeCells count="41">
    <mergeCell ref="H17:H46"/>
    <mergeCell ref="I13:L13"/>
    <mergeCell ref="Y13:Y15"/>
    <mergeCell ref="Z13:Z15"/>
    <mergeCell ref="Q13:X13"/>
    <mergeCell ref="Q14:R14"/>
    <mergeCell ref="S14:T14"/>
    <mergeCell ref="U14:V14"/>
    <mergeCell ref="W14:X14"/>
    <mergeCell ref="M51:AB51"/>
    <mergeCell ref="C51:L51"/>
    <mergeCell ref="A5:AB5"/>
    <mergeCell ref="A6:AB6"/>
    <mergeCell ref="A7:AB7"/>
    <mergeCell ref="A8:AB8"/>
    <mergeCell ref="A9:AB9"/>
    <mergeCell ref="A10:AB10"/>
    <mergeCell ref="A13:A15"/>
    <mergeCell ref="A11:AB11"/>
    <mergeCell ref="AA13:AA15"/>
    <mergeCell ref="AB13:AB15"/>
    <mergeCell ref="B17:B28"/>
    <mergeCell ref="I14:I15"/>
    <mergeCell ref="J14:J15"/>
    <mergeCell ref="K14:K15"/>
    <mergeCell ref="B29:B46"/>
    <mergeCell ref="B47:G47"/>
    <mergeCell ref="B13:G13"/>
    <mergeCell ref="G14:G15"/>
    <mergeCell ref="A1:N1"/>
    <mergeCell ref="L14:L15"/>
    <mergeCell ref="B14:B15"/>
    <mergeCell ref="C14:C15"/>
    <mergeCell ref="D14:D15"/>
    <mergeCell ref="E14:F14"/>
    <mergeCell ref="M13:P13"/>
    <mergeCell ref="M14:M15"/>
    <mergeCell ref="N14:N15"/>
    <mergeCell ref="O14:O15"/>
    <mergeCell ref="P14:P15"/>
    <mergeCell ref="H13:H15"/>
  </mergeCells>
  <pageMargins left="0.196850393700787" right="0.236220472440945" top="0.53" bottom="0.46" header="0.53" footer="0.31496062992126"/>
  <pageSetup fitToHeight="0" orientation="landscape" paperSize="9" scale="10" r:id="rId1"/>
  <rowBreaks count="1" manualBreakCount="1">
    <brk id="30" max="2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Q42"/>
  <sheetViews>
    <sheetView view="pageBreakPreview" zoomScale="70" zoomScaleNormal="75" zoomScaleSheetLayoutView="70" workbookViewId="0" topLeftCell="A1">
      <pane ySplit="15" topLeftCell="A16" activePane="bottomLeft" state="frozen"/>
      <selection pane="topLeft" activeCell="A1" sqref="A1"/>
      <selection pane="bottomLeft" activeCell="P21" sqref="P21"/>
    </sheetView>
  </sheetViews>
  <sheetFormatPr defaultColWidth="9.14285714285714" defaultRowHeight="15.75"/>
  <cols>
    <col min="1" max="1" width="6.85714285714286" style="2" customWidth="1"/>
    <col min="2" max="2" width="56.5714285714286" style="2" customWidth="1"/>
    <col min="3" max="3" width="18" style="2" customWidth="1"/>
    <col min="4" max="4" width="14.5714285714286" style="2" customWidth="1"/>
    <col min="5" max="5" width="15.1428571428571" style="2" customWidth="1"/>
    <col min="6" max="6" width="13.2857142857143" style="2" customWidth="1"/>
    <col min="7" max="7" width="16.4285714285714" style="2" customWidth="1"/>
    <col min="8" max="8" width="14" style="2" customWidth="1"/>
    <col min="9" max="9" width="16.8571428571429" style="2" customWidth="1"/>
    <col min="10" max="10" width="16" style="2" customWidth="1"/>
    <col min="11" max="11" width="13.5714285714286" style="2" customWidth="1"/>
    <col min="12" max="12" width="19.2857142857143" style="2" customWidth="1"/>
    <col min="13" max="13" width="14.1428571428571" style="2" customWidth="1"/>
    <col min="14" max="14" width="13.5714285714286" style="2" customWidth="1"/>
    <col min="15" max="15" width="14.5714285714286" style="2" customWidth="1"/>
    <col min="16" max="16" width="72" style="2" customWidth="1"/>
    <col min="17" max="17" width="13.4285714285714" style="2" customWidth="1"/>
    <col min="18" max="16384" width="9.14285714285714" style="2"/>
  </cols>
  <sheetData>
    <row r="1" spans="1:16" ht="29.25" customHeight="1">
      <c r="A1" s="96" t="s">
        <v>55</v>
      </c>
      <c r="B1" s="96"/>
      <c r="C1" s="96"/>
      <c r="D1" s="96"/>
      <c r="E1" s="96"/>
      <c r="F1" s="96"/>
      <c r="G1" s="96"/>
      <c r="H1" s="96"/>
      <c r="I1" s="96"/>
      <c r="J1" s="96"/>
      <c r="K1" s="96"/>
      <c r="L1" s="96"/>
      <c r="M1" s="96"/>
      <c r="N1" s="20"/>
      <c r="O1" s="20"/>
      <c r="P1" s="20"/>
    </row>
    <row r="5" spans="1:16" s="21" customFormat="1" ht="15.75">
      <c r="A5" s="102" t="s">
        <v>0</v>
      </c>
      <c r="B5" s="102"/>
      <c r="C5" s="102"/>
      <c r="D5" s="102"/>
      <c r="E5" s="102"/>
      <c r="F5" s="102"/>
      <c r="G5" s="102"/>
      <c r="H5" s="102"/>
      <c r="I5" s="102"/>
      <c r="J5" s="102"/>
      <c r="K5" s="102"/>
      <c r="L5" s="102"/>
      <c r="M5" s="102"/>
      <c r="N5" s="102"/>
      <c r="O5" s="102"/>
      <c r="P5" s="102"/>
    </row>
    <row r="6" spans="1:16" s="21" customFormat="1" ht="15.75">
      <c r="A6" s="102" t="s">
        <v>1</v>
      </c>
      <c r="B6" s="102"/>
      <c r="C6" s="102"/>
      <c r="D6" s="102"/>
      <c r="E6" s="102"/>
      <c r="F6" s="102"/>
      <c r="G6" s="102"/>
      <c r="H6" s="102"/>
      <c r="I6" s="102"/>
      <c r="J6" s="102"/>
      <c r="K6" s="102"/>
      <c r="L6" s="102"/>
      <c r="M6" s="102"/>
      <c r="N6" s="102"/>
      <c r="O6" s="102"/>
      <c r="P6" s="102"/>
    </row>
    <row r="7" spans="1:16" s="21" customFormat="1" ht="15.75">
      <c r="A7" s="102" t="s">
        <v>2</v>
      </c>
      <c r="B7" s="102"/>
      <c r="C7" s="102"/>
      <c r="D7" s="102"/>
      <c r="E7" s="102"/>
      <c r="F7" s="102"/>
      <c r="G7" s="102"/>
      <c r="H7" s="102"/>
      <c r="I7" s="102"/>
      <c r="J7" s="102"/>
      <c r="K7" s="102"/>
      <c r="L7" s="102"/>
      <c r="M7" s="102"/>
      <c r="N7" s="102"/>
      <c r="O7" s="102"/>
      <c r="P7" s="102"/>
    </row>
    <row r="8" spans="1:16" s="21" customFormat="1" ht="15.75">
      <c r="A8" s="102" t="s">
        <v>3</v>
      </c>
      <c r="B8" s="102"/>
      <c r="C8" s="102"/>
      <c r="D8" s="102"/>
      <c r="E8" s="102"/>
      <c r="F8" s="102"/>
      <c r="G8" s="102"/>
      <c r="H8" s="102"/>
      <c r="I8" s="102"/>
      <c r="J8" s="102"/>
      <c r="K8" s="102"/>
      <c r="L8" s="102"/>
      <c r="M8" s="102"/>
      <c r="N8" s="102"/>
      <c r="O8" s="102"/>
      <c r="P8" s="102"/>
    </row>
    <row r="9" spans="1:16" s="21" customFormat="1" ht="15.75">
      <c r="A9" s="102" t="s">
        <v>4</v>
      </c>
      <c r="B9" s="102"/>
      <c r="C9" s="102"/>
      <c r="D9" s="102"/>
      <c r="E9" s="102"/>
      <c r="F9" s="102"/>
      <c r="G9" s="102"/>
      <c r="H9" s="102"/>
      <c r="I9" s="102"/>
      <c r="J9" s="102"/>
      <c r="K9" s="102"/>
      <c r="L9" s="102"/>
      <c r="M9" s="102"/>
      <c r="N9" s="102"/>
      <c r="O9" s="102"/>
      <c r="P9" s="102"/>
    </row>
    <row r="10" spans="1:16" s="21" customFormat="1" ht="15.75">
      <c r="A10" s="103" t="s">
        <v>93</v>
      </c>
      <c r="B10" s="103"/>
      <c r="C10" s="103"/>
      <c r="D10" s="103"/>
      <c r="E10" s="103"/>
      <c r="F10" s="103"/>
      <c r="G10" s="103"/>
      <c r="H10" s="103"/>
      <c r="I10" s="103"/>
      <c r="J10" s="103"/>
      <c r="K10" s="103"/>
      <c r="L10" s="103"/>
      <c r="M10" s="103"/>
      <c r="N10" s="103"/>
      <c r="O10" s="103"/>
      <c r="P10" s="103"/>
    </row>
    <row r="11" spans="1:16" s="23" customFormat="1" ht="15.75">
      <c r="A11" s="104"/>
      <c r="B11" s="104"/>
      <c r="C11" s="104"/>
      <c r="D11" s="104"/>
      <c r="E11" s="104"/>
      <c r="F11" s="104"/>
      <c r="G11" s="104"/>
      <c r="H11" s="104"/>
      <c r="I11" s="104"/>
      <c r="J11" s="104"/>
      <c r="K11" s="104"/>
      <c r="L11" s="104"/>
      <c r="M11" s="104"/>
      <c r="N11" s="104"/>
      <c r="O11" s="104"/>
      <c r="P11" s="104"/>
    </row>
    <row r="12" spans="13:15" s="23" customFormat="1" ht="15.75">
      <c r="M12" s="24"/>
      <c r="O12" s="24"/>
    </row>
    <row r="13" spans="1:16" ht="81.75" customHeight="1">
      <c r="A13" s="97" t="s">
        <v>5</v>
      </c>
      <c r="B13" s="97" t="s">
        <v>6</v>
      </c>
      <c r="C13" s="97" t="s">
        <v>7</v>
      </c>
      <c r="D13" s="97" t="s">
        <v>8</v>
      </c>
      <c r="E13" s="97" t="s">
        <v>9</v>
      </c>
      <c r="F13" s="97" t="s">
        <v>19</v>
      </c>
      <c r="G13" s="95" t="s">
        <v>10</v>
      </c>
      <c r="H13" s="95"/>
      <c r="I13" s="97" t="s">
        <v>11</v>
      </c>
      <c r="J13" s="95" t="s">
        <v>20</v>
      </c>
      <c r="K13" s="95"/>
      <c r="L13" s="95"/>
      <c r="M13" s="95"/>
      <c r="N13" s="95"/>
      <c r="O13" s="97" t="s">
        <v>12</v>
      </c>
      <c r="P13" s="97" t="s">
        <v>13</v>
      </c>
    </row>
    <row r="14" spans="1:16" ht="38.25" customHeight="1">
      <c r="A14" s="100"/>
      <c r="B14" s="100"/>
      <c r="C14" s="100"/>
      <c r="D14" s="100"/>
      <c r="E14" s="100"/>
      <c r="F14" s="100"/>
      <c r="G14" s="97" t="s">
        <v>14</v>
      </c>
      <c r="H14" s="97" t="s">
        <v>15</v>
      </c>
      <c r="I14" s="100"/>
      <c r="J14" s="97" t="s">
        <v>16</v>
      </c>
      <c r="K14" s="97" t="s">
        <v>17</v>
      </c>
      <c r="L14" s="95" t="s">
        <v>18</v>
      </c>
      <c r="M14" s="95"/>
      <c r="N14" s="95"/>
      <c r="O14" s="100"/>
      <c r="P14" s="100"/>
    </row>
    <row r="15" spans="1:16" ht="63">
      <c r="A15" s="98"/>
      <c r="B15" s="98"/>
      <c r="C15" s="98"/>
      <c r="D15" s="98"/>
      <c r="E15" s="98"/>
      <c r="F15" s="98"/>
      <c r="G15" s="98"/>
      <c r="H15" s="98"/>
      <c r="I15" s="98"/>
      <c r="J15" s="98"/>
      <c r="K15" s="98"/>
      <c r="L15" s="27" t="s">
        <v>40</v>
      </c>
      <c r="M15" s="27" t="s">
        <v>42</v>
      </c>
      <c r="N15" s="27" t="s">
        <v>41</v>
      </c>
      <c r="O15" s="98"/>
      <c r="P15" s="98"/>
    </row>
    <row r="16" spans="1:17" ht="27" customHeight="1">
      <c r="A16" s="25">
        <v>1</v>
      </c>
      <c r="B16" s="26" t="s">
        <v>22</v>
      </c>
      <c r="D16" s="25"/>
      <c r="E16" s="28">
        <f>SUM(E17:E21)</f>
        <v>3037386</v>
      </c>
      <c r="F16" s="112">
        <v>862147</v>
      </c>
      <c r="G16" s="113">
        <v>1279800</v>
      </c>
      <c r="H16" s="113">
        <v>1279551</v>
      </c>
      <c r="I16" s="25"/>
      <c r="J16" s="25"/>
      <c r="K16" s="28">
        <f>SUM(K17:K21)</f>
        <v>1136311.6842799999</v>
      </c>
      <c r="L16" s="28">
        <f>SUM(L17:L21)</f>
        <v>1044931.1880100003</v>
      </c>
      <c r="M16" s="28">
        <f>SUM(M17:M21)</f>
        <v>91380.496269999727</v>
      </c>
      <c r="N16" s="28">
        <f>SUM(N17:N21)</f>
        <v>0</v>
      </c>
      <c r="O16" s="28">
        <f>K16-E16</f>
        <v>-1901074.3157200001</v>
      </c>
      <c r="P16" s="25"/>
      <c r="Q16" s="10"/>
    </row>
    <row r="17" spans="1:17" ht="89.25" customHeight="1">
      <c r="A17" s="27" t="s">
        <v>21</v>
      </c>
      <c r="B17" s="29" t="s">
        <v>56</v>
      </c>
      <c r="C17" s="99" t="s">
        <v>96</v>
      </c>
      <c r="D17" s="27" t="s">
        <v>51</v>
      </c>
      <c r="E17" s="38">
        <v>896659</v>
      </c>
      <c r="F17" s="112"/>
      <c r="G17" s="113"/>
      <c r="H17" s="113"/>
      <c r="I17" s="109" t="s">
        <v>49</v>
      </c>
      <c r="J17" s="27">
        <v>1</v>
      </c>
      <c r="K17" s="38">
        <v>2650</v>
      </c>
      <c r="L17" s="38">
        <v>2650</v>
      </c>
      <c r="M17" s="38"/>
      <c r="N17" s="38"/>
      <c r="O17" s="38">
        <f>K17-E17</f>
        <v>-894009</v>
      </c>
      <c r="P17" s="31" t="s">
        <v>97</v>
      </c>
      <c r="Q17" s="10"/>
    </row>
    <row r="18" spans="1:17" ht="48.75" customHeight="1">
      <c r="A18" s="27" t="s">
        <v>43</v>
      </c>
      <c r="B18" s="29" t="s">
        <v>57</v>
      </c>
      <c r="C18" s="99"/>
      <c r="D18" s="27" t="s">
        <v>85</v>
      </c>
      <c r="E18" s="38">
        <v>610700</v>
      </c>
      <c r="F18" s="112"/>
      <c r="G18" s="113"/>
      <c r="H18" s="113"/>
      <c r="I18" s="110"/>
      <c r="J18" s="27"/>
      <c r="K18" s="38"/>
      <c r="L18" s="38"/>
      <c r="M18" s="30"/>
      <c r="N18" s="38"/>
      <c r="O18" s="38">
        <f>K18-E18</f>
        <v>-610700</v>
      </c>
      <c r="P18" s="31" t="s">
        <v>97</v>
      </c>
      <c r="Q18" s="10"/>
    </row>
    <row r="19" spans="1:17" ht="37.5" customHeight="1">
      <c r="A19" s="27" t="s">
        <v>44</v>
      </c>
      <c r="B19" s="29" t="s">
        <v>48</v>
      </c>
      <c r="C19" s="99"/>
      <c r="D19" s="27" t="s">
        <v>51</v>
      </c>
      <c r="E19" s="38">
        <v>542027</v>
      </c>
      <c r="F19" s="112"/>
      <c r="G19" s="113"/>
      <c r="H19" s="113"/>
      <c r="I19" s="110"/>
      <c r="J19" s="27">
        <v>1</v>
      </c>
      <c r="K19" s="38">
        <v>460563.11028000002</v>
      </c>
      <c r="L19" s="38">
        <v>460563.11028000002</v>
      </c>
      <c r="M19" s="38"/>
      <c r="N19" s="38"/>
      <c r="O19" s="38">
        <f t="shared" si="0" ref="O19:O32">K19-E19</f>
        <v>-81463.889719999977</v>
      </c>
      <c r="P19" s="31" t="s">
        <v>97</v>
      </c>
      <c r="Q19" s="10"/>
    </row>
    <row r="20" spans="1:17" ht="96" customHeight="1">
      <c r="A20" s="27" t="s">
        <v>45</v>
      </c>
      <c r="B20" s="29" t="s">
        <v>47</v>
      </c>
      <c r="C20" s="99"/>
      <c r="D20" s="27" t="s">
        <v>51</v>
      </c>
      <c r="E20" s="38">
        <v>988000</v>
      </c>
      <c r="F20" s="112"/>
      <c r="G20" s="113"/>
      <c r="H20" s="113"/>
      <c r="I20" s="110"/>
      <c r="J20" s="27">
        <v>1</v>
      </c>
      <c r="K20" s="38">
        <v>653888.36106999998</v>
      </c>
      <c r="L20" s="38">
        <v>581718.07773000025</v>
      </c>
      <c r="M20" s="38">
        <f>K20-L20</f>
        <v>72170.283339999733</v>
      </c>
      <c r="N20" s="38"/>
      <c r="O20" s="38">
        <f t="shared" si="0"/>
        <v>-334111.63893000002</v>
      </c>
      <c r="P20" s="31" t="s">
        <v>97</v>
      </c>
      <c r="Q20" s="10"/>
    </row>
    <row r="21" spans="1:17" ht="48.75" customHeight="1">
      <c r="A21" s="27" t="s">
        <v>46</v>
      </c>
      <c r="B21" s="29" t="s">
        <v>58</v>
      </c>
      <c r="C21" s="99"/>
      <c r="D21" s="27" t="s">
        <v>53</v>
      </c>
      <c r="E21" s="38"/>
      <c r="F21" s="112"/>
      <c r="G21" s="113"/>
      <c r="H21" s="113"/>
      <c r="I21" s="111"/>
      <c r="J21" s="27">
        <v>1</v>
      </c>
      <c r="K21" s="38">
        <v>19210.212929999998</v>
      </c>
      <c r="L21" s="38"/>
      <c r="M21" s="38">
        <v>19210.212929999998</v>
      </c>
      <c r="N21" s="38"/>
      <c r="O21" s="38">
        <f t="shared" si="0"/>
        <v>19210.212929999998</v>
      </c>
      <c r="P21" s="31" t="s">
        <v>102</v>
      </c>
      <c r="Q21" s="10"/>
    </row>
    <row r="22" spans="1:17" ht="27" customHeight="1">
      <c r="A22" s="25">
        <v>2</v>
      </c>
      <c r="B22" s="26" t="s">
        <v>23</v>
      </c>
      <c r="C22" s="99"/>
      <c r="D22" s="25"/>
      <c r="E22" s="28">
        <f>SUM(E23:E32)</f>
        <v>2241771</v>
      </c>
      <c r="F22" s="112"/>
      <c r="G22" s="113"/>
      <c r="H22" s="113"/>
      <c r="I22" s="25"/>
      <c r="J22" s="25"/>
      <c r="K22" s="28">
        <f>SUM(K23:K32)</f>
        <v>45315.726950000004</v>
      </c>
      <c r="L22" s="28">
        <f>SUM(L23:L32)</f>
        <v>0</v>
      </c>
      <c r="M22" s="28">
        <f>SUM(M23:M32)</f>
        <v>45315.726950000004</v>
      </c>
      <c r="N22" s="28">
        <f>SUM(N23:N30)</f>
        <v>0</v>
      </c>
      <c r="O22" s="28">
        <f>K22-E22</f>
        <v>-2196455.27305</v>
      </c>
      <c r="P22" s="16"/>
      <c r="Q22" s="10"/>
    </row>
    <row r="23" spans="1:17" ht="53.25" customHeight="1">
      <c r="A23" s="27" t="s">
        <v>24</v>
      </c>
      <c r="B23" s="29" t="s">
        <v>94</v>
      </c>
      <c r="C23" s="99"/>
      <c r="D23" s="27" t="s">
        <v>86</v>
      </c>
      <c r="E23" s="38">
        <v>856245</v>
      </c>
      <c r="F23" s="112"/>
      <c r="G23" s="113"/>
      <c r="H23" s="113"/>
      <c r="I23" s="99" t="s">
        <v>49</v>
      </c>
      <c r="J23" s="27"/>
      <c r="K23" s="38"/>
      <c r="L23" s="38"/>
      <c r="M23" s="37"/>
      <c r="N23" s="32"/>
      <c r="O23" s="38">
        <f t="shared" si="0"/>
        <v>-856245</v>
      </c>
      <c r="P23" s="31"/>
      <c r="Q23" s="10"/>
    </row>
    <row r="24" spans="1:17" ht="45.75" customHeight="1">
      <c r="A24" s="27" t="s">
        <v>25</v>
      </c>
      <c r="B24" s="29" t="s">
        <v>60</v>
      </c>
      <c r="C24" s="99"/>
      <c r="D24" s="27" t="s">
        <v>87</v>
      </c>
      <c r="E24" s="38">
        <v>821100</v>
      </c>
      <c r="F24" s="112"/>
      <c r="G24" s="113"/>
      <c r="H24" s="113"/>
      <c r="I24" s="99"/>
      <c r="J24" s="27"/>
      <c r="K24" s="38"/>
      <c r="L24" s="38"/>
      <c r="M24" s="37"/>
      <c r="N24" s="32"/>
      <c r="O24" s="38">
        <f t="shared" si="0"/>
        <v>-821100</v>
      </c>
      <c r="P24" s="31"/>
      <c r="Q24" s="10"/>
    </row>
    <row r="25" spans="1:17" ht="52.5" customHeight="1">
      <c r="A25" s="27" t="s">
        <v>26</v>
      </c>
      <c r="B25" s="29" t="s">
        <v>95</v>
      </c>
      <c r="C25" s="99"/>
      <c r="D25" s="27" t="s">
        <v>52</v>
      </c>
      <c r="E25" s="38">
        <v>12326</v>
      </c>
      <c r="F25" s="112"/>
      <c r="G25" s="113"/>
      <c r="H25" s="113"/>
      <c r="I25" s="99"/>
      <c r="J25" s="27"/>
      <c r="K25" s="38"/>
      <c r="L25" s="38"/>
      <c r="M25" s="37"/>
      <c r="N25" s="32"/>
      <c r="O25" s="38">
        <f t="shared" si="0"/>
        <v>-12326</v>
      </c>
      <c r="P25" s="31" t="s">
        <v>97</v>
      </c>
      <c r="Q25" s="10"/>
    </row>
    <row r="26" spans="1:17" ht="51.75" customHeight="1">
      <c r="A26" s="27" t="s">
        <v>27</v>
      </c>
      <c r="B26" s="31" t="s">
        <v>67</v>
      </c>
      <c r="C26" s="99"/>
      <c r="D26" s="27" t="s">
        <v>53</v>
      </c>
      <c r="E26" s="38"/>
      <c r="F26" s="112"/>
      <c r="G26" s="113"/>
      <c r="H26" s="113"/>
      <c r="I26" s="99"/>
      <c r="J26" s="27">
        <v>1</v>
      </c>
      <c r="K26" s="38">
        <v>728.725</v>
      </c>
      <c r="L26" s="38"/>
      <c r="M26" s="38">
        <v>728.725</v>
      </c>
      <c r="N26" s="32"/>
      <c r="O26" s="38">
        <f t="shared" si="0"/>
        <v>728.725</v>
      </c>
      <c r="P26" s="31" t="s">
        <v>101</v>
      </c>
      <c r="Q26" s="10"/>
    </row>
    <row r="27" spans="1:17" ht="51.75" customHeight="1">
      <c r="A27" s="27" t="s">
        <v>28</v>
      </c>
      <c r="B27" s="31" t="s">
        <v>68</v>
      </c>
      <c r="C27" s="99"/>
      <c r="D27" s="27" t="s">
        <v>53</v>
      </c>
      <c r="E27" s="38"/>
      <c r="F27" s="112"/>
      <c r="G27" s="113"/>
      <c r="H27" s="113"/>
      <c r="I27" s="99"/>
      <c r="J27" s="27">
        <v>2</v>
      </c>
      <c r="K27" s="38">
        <v>23485.88679</v>
      </c>
      <c r="L27" s="38"/>
      <c r="M27" s="38">
        <v>23485.88679</v>
      </c>
      <c r="N27" s="32"/>
      <c r="O27" s="38">
        <f t="shared" si="0"/>
        <v>23485.88679</v>
      </c>
      <c r="P27" s="31" t="s">
        <v>101</v>
      </c>
      <c r="Q27" s="10"/>
    </row>
    <row r="28" spans="1:17" ht="51.75" customHeight="1">
      <c r="A28" s="27" t="s">
        <v>29</v>
      </c>
      <c r="B28" s="31" t="s">
        <v>69</v>
      </c>
      <c r="C28" s="99"/>
      <c r="D28" s="27" t="s">
        <v>53</v>
      </c>
      <c r="E28" s="38"/>
      <c r="F28" s="112"/>
      <c r="G28" s="113"/>
      <c r="H28" s="113"/>
      <c r="I28" s="99"/>
      <c r="J28" s="27">
        <v>2</v>
      </c>
      <c r="K28" s="38">
        <v>10275.2541</v>
      </c>
      <c r="L28" s="38"/>
      <c r="M28" s="38">
        <v>10275.2541</v>
      </c>
      <c r="N28" s="32"/>
      <c r="O28" s="38">
        <f t="shared" si="0"/>
        <v>10275.2541</v>
      </c>
      <c r="P28" s="31" t="s">
        <v>101</v>
      </c>
      <c r="Q28" s="10"/>
    </row>
    <row r="29" spans="1:17" ht="51.75" customHeight="1">
      <c r="A29" s="27" t="s">
        <v>30</v>
      </c>
      <c r="B29" s="31" t="s">
        <v>70</v>
      </c>
      <c r="C29" s="99"/>
      <c r="D29" s="27" t="s">
        <v>53</v>
      </c>
      <c r="E29" s="38"/>
      <c r="F29" s="112"/>
      <c r="G29" s="113"/>
      <c r="H29" s="113"/>
      <c r="I29" s="99"/>
      <c r="J29" s="27">
        <v>2</v>
      </c>
      <c r="K29" s="38">
        <v>5234.8610600000002</v>
      </c>
      <c r="L29" s="38"/>
      <c r="M29" s="37">
        <v>5234.8610600000002</v>
      </c>
      <c r="N29" s="32"/>
      <c r="O29" s="38">
        <f t="shared" si="0"/>
        <v>5234.8610600000002</v>
      </c>
      <c r="P29" s="31" t="s">
        <v>101</v>
      </c>
      <c r="Q29" s="10"/>
    </row>
    <row r="30" spans="1:17" ht="51.75" customHeight="1">
      <c r="A30" s="27" t="s">
        <v>31</v>
      </c>
      <c r="B30" s="31" t="s">
        <v>71</v>
      </c>
      <c r="C30" s="99"/>
      <c r="D30" s="27" t="s">
        <v>52</v>
      </c>
      <c r="E30" s="38">
        <v>52100</v>
      </c>
      <c r="F30" s="112"/>
      <c r="G30" s="113"/>
      <c r="H30" s="113"/>
      <c r="I30" s="99"/>
      <c r="J30" s="27"/>
      <c r="K30" s="38"/>
      <c r="L30" s="38"/>
      <c r="M30" s="37"/>
      <c r="N30" s="32"/>
      <c r="O30" s="38">
        <f t="shared" si="0"/>
        <v>-52100</v>
      </c>
      <c r="P30" s="31" t="s">
        <v>98</v>
      </c>
      <c r="Q30" s="10"/>
    </row>
    <row r="31" spans="1:17" ht="66.75" customHeight="1">
      <c r="A31" s="27" t="s">
        <v>32</v>
      </c>
      <c r="B31" s="31" t="s">
        <v>83</v>
      </c>
      <c r="C31" s="99"/>
      <c r="D31" s="33">
        <v>2013</v>
      </c>
      <c r="E31" s="38">
        <v>500000</v>
      </c>
      <c r="F31" s="112"/>
      <c r="G31" s="113"/>
      <c r="H31" s="113"/>
      <c r="I31" s="99"/>
      <c r="J31" s="27"/>
      <c r="K31" s="38"/>
      <c r="L31" s="38"/>
      <c r="M31" s="37"/>
      <c r="N31" s="32"/>
      <c r="O31" s="38">
        <f t="shared" si="0"/>
        <v>-500000</v>
      </c>
      <c r="P31" s="31"/>
      <c r="Q31" s="10"/>
    </row>
    <row r="32" spans="1:17" ht="115.5" customHeight="1">
      <c r="A32" s="27" t="s">
        <v>33</v>
      </c>
      <c r="B32" s="31" t="s">
        <v>84</v>
      </c>
      <c r="C32" s="39"/>
      <c r="D32" s="33" t="s">
        <v>52</v>
      </c>
      <c r="E32" s="38"/>
      <c r="F32" s="40"/>
      <c r="G32" s="41"/>
      <c r="H32" s="41"/>
      <c r="I32" s="27" t="s">
        <v>49</v>
      </c>
      <c r="J32" s="27">
        <v>1</v>
      </c>
      <c r="K32" s="38">
        <v>5591</v>
      </c>
      <c r="L32" s="38"/>
      <c r="M32" s="37">
        <v>5591</v>
      </c>
      <c r="N32" s="32"/>
      <c r="O32" s="38">
        <f t="shared" si="0"/>
        <v>5591</v>
      </c>
      <c r="P32" s="31" t="s">
        <v>100</v>
      </c>
      <c r="Q32" s="10"/>
    </row>
    <row r="33" spans="1:17" s="21" customFormat="1" ht="33.75" customHeight="1">
      <c r="A33" s="25">
        <v>3</v>
      </c>
      <c r="B33" s="26" t="s">
        <v>54</v>
      </c>
      <c r="C33" s="110"/>
      <c r="D33" s="27"/>
      <c r="E33" s="28">
        <f>E34</f>
        <v>0</v>
      </c>
      <c r="F33" s="106"/>
      <c r="G33" s="106"/>
      <c r="H33" s="106"/>
      <c r="I33" s="25"/>
      <c r="J33" s="25"/>
      <c r="K33" s="28">
        <f>K34</f>
        <v>842.62199999999996</v>
      </c>
      <c r="L33" s="28">
        <f>L34</f>
        <v>0</v>
      </c>
      <c r="M33" s="28">
        <f>M34</f>
        <v>842.62199999999996</v>
      </c>
      <c r="N33" s="28">
        <f>N34</f>
        <v>0</v>
      </c>
      <c r="O33" s="28">
        <f>K33-E33</f>
        <v>842.62199999999996</v>
      </c>
      <c r="P33" s="16"/>
      <c r="Q33" s="10"/>
    </row>
    <row r="34" spans="1:17" ht="38.25" customHeight="1">
      <c r="A34" s="27" t="s">
        <v>34</v>
      </c>
      <c r="B34" s="32" t="s">
        <v>39</v>
      </c>
      <c r="C34" s="110"/>
      <c r="D34" s="27">
        <v>2015</v>
      </c>
      <c r="E34" s="38"/>
      <c r="F34" s="106"/>
      <c r="G34" s="106"/>
      <c r="H34" s="106"/>
      <c r="I34" s="34" t="s">
        <v>49</v>
      </c>
      <c r="J34" s="27"/>
      <c r="K34" s="38">
        <v>842.62199999999996</v>
      </c>
      <c r="L34" s="38"/>
      <c r="M34" s="37">
        <v>842.62199999999996</v>
      </c>
      <c r="N34" s="32"/>
      <c r="O34" s="38">
        <f t="shared" si="1" ref="O34">K34-E34</f>
        <v>842.62199999999996</v>
      </c>
      <c r="P34" s="31" t="s">
        <v>99</v>
      </c>
      <c r="Q34" s="10"/>
    </row>
    <row r="35" spans="1:17" ht="65.25" customHeight="1">
      <c r="A35" s="25"/>
      <c r="B35" s="35" t="s">
        <v>50</v>
      </c>
      <c r="C35" s="111"/>
      <c r="D35" s="27"/>
      <c r="E35" s="36">
        <f>E16+E22+E33</f>
        <v>5279157</v>
      </c>
      <c r="F35" s="107"/>
      <c r="G35" s="107"/>
      <c r="H35" s="107"/>
      <c r="I35" s="25"/>
      <c r="J35" s="35"/>
      <c r="K35" s="36">
        <f>K16+K22+K33</f>
        <v>1182470.0332299999</v>
      </c>
      <c r="L35" s="36">
        <f>L16+L22+L33</f>
        <v>1044931.1880100003</v>
      </c>
      <c r="M35" s="36">
        <f>M16+M22+M33</f>
        <v>137538.84521999973</v>
      </c>
      <c r="N35" s="36">
        <f>N16+N22+N33</f>
        <v>0</v>
      </c>
      <c r="O35" s="36">
        <f>O16+O22+O33</f>
        <v>-4096686.9667700003</v>
      </c>
      <c r="P35" s="17"/>
      <c r="Q35" s="10"/>
    </row>
    <row r="36" spans="1:17" ht="65.25" customHeight="1">
      <c r="A36" s="22"/>
      <c r="B36" s="13"/>
      <c r="C36" s="13"/>
      <c r="D36" s="22"/>
      <c r="E36" s="14"/>
      <c r="F36" s="14"/>
      <c r="G36" s="13"/>
      <c r="H36" s="13"/>
      <c r="I36" s="22"/>
      <c r="J36" s="13"/>
      <c r="K36" s="18"/>
      <c r="L36" s="14"/>
      <c r="M36" s="14"/>
      <c r="N36" s="14"/>
      <c r="O36" s="14"/>
      <c r="P36" s="13"/>
      <c r="Q36" s="10"/>
    </row>
    <row r="37" spans="1:17" s="6" customFormat="1" ht="35.25" customHeight="1">
      <c r="A37" s="5"/>
      <c r="B37" s="108"/>
      <c r="C37" s="108"/>
      <c r="D37" s="108"/>
      <c r="E37" s="108"/>
      <c r="F37" s="108"/>
      <c r="G37" s="108"/>
      <c r="H37" s="108"/>
      <c r="I37" s="108"/>
      <c r="J37" s="108"/>
      <c r="K37" s="108"/>
      <c r="L37" s="108"/>
      <c r="M37" s="108"/>
      <c r="N37" s="108"/>
      <c r="O37" s="108"/>
      <c r="P37" s="108"/>
      <c r="Q37" s="10"/>
    </row>
    <row r="38" spans="1:17" ht="35.25" customHeight="1">
      <c r="A38" s="19"/>
      <c r="B38" s="19"/>
      <c r="C38" s="19"/>
      <c r="D38" s="19"/>
      <c r="E38" s="19"/>
      <c r="F38" s="19"/>
      <c r="G38" s="19"/>
      <c r="H38" s="19"/>
      <c r="I38" s="19"/>
      <c r="J38" s="19"/>
      <c r="K38" s="19"/>
      <c r="L38" s="19"/>
      <c r="M38" s="19"/>
      <c r="N38" s="19"/>
      <c r="O38" s="19"/>
      <c r="P38" s="19"/>
      <c r="Q38" s="10"/>
    </row>
    <row r="39" spans="1:16" ht="35.25" customHeight="1" hidden="1">
      <c r="A39" s="19"/>
      <c r="B39" s="19"/>
      <c r="C39" s="19"/>
      <c r="D39" s="19"/>
      <c r="E39" s="7">
        <f>E16+E22+E33</f>
        <v>5279157</v>
      </c>
      <c r="F39" s="19"/>
      <c r="G39" s="19"/>
      <c r="H39" s="19"/>
      <c r="I39" s="19"/>
      <c r="J39" s="19"/>
      <c r="K39" s="7">
        <f>K16+K22+K33</f>
        <v>1182470.0332299999</v>
      </c>
      <c r="L39" s="7">
        <f>L16+L22+L33</f>
        <v>1044931.1880100003</v>
      </c>
      <c r="M39" s="7">
        <f>M16+M22+M33</f>
        <v>137538.84521999973</v>
      </c>
      <c r="N39" s="7">
        <f>N16+N22+N33</f>
        <v>0</v>
      </c>
      <c r="O39" s="7">
        <f>O16+O22+O33</f>
        <v>-4096686.9667700003</v>
      </c>
      <c r="P39" s="19"/>
    </row>
    <row r="40" spans="13:15" ht="15.75" hidden="1">
      <c r="M40" s="7"/>
      <c r="O40" s="10">
        <f>O39-88000</f>
        <v>-4184686.9667700003</v>
      </c>
    </row>
    <row r="41" spans="2:15" s="21" customFormat="1" ht="82.5" customHeight="1">
      <c r="B41" s="1"/>
      <c r="C41" s="1"/>
      <c r="D41" s="1"/>
      <c r="E41" s="3"/>
      <c r="F41" s="1"/>
      <c r="G41" s="1"/>
      <c r="I41" s="1"/>
      <c r="J41" s="1"/>
      <c r="K41" s="8"/>
      <c r="L41" s="4"/>
      <c r="M41" s="3"/>
      <c r="N41" s="1"/>
      <c r="O41" s="1"/>
    </row>
    <row r="42" ht="15.75">
      <c r="K42" s="9"/>
    </row>
  </sheetData>
  <mergeCells count="36">
    <mergeCell ref="K14:K15"/>
    <mergeCell ref="L14:N14"/>
    <mergeCell ref="B37:H37"/>
    <mergeCell ref="I37:P37"/>
    <mergeCell ref="I17:I21"/>
    <mergeCell ref="I23:I31"/>
    <mergeCell ref="F16:F31"/>
    <mergeCell ref="G16:G31"/>
    <mergeCell ref="H16:H31"/>
    <mergeCell ref="C17:C31"/>
    <mergeCell ref="C33:C35"/>
    <mergeCell ref="F33:F35"/>
    <mergeCell ref="G33:G35"/>
    <mergeCell ref="H33:H35"/>
    <mergeCell ref="A10:P10"/>
    <mergeCell ref="A11:P11"/>
    <mergeCell ref="A13:A15"/>
    <mergeCell ref="B13:B15"/>
    <mergeCell ref="C13:C15"/>
    <mergeCell ref="D13:D15"/>
    <mergeCell ref="E13:E15"/>
    <mergeCell ref="F13:F15"/>
    <mergeCell ref="G13:H13"/>
    <mergeCell ref="I13:I15"/>
    <mergeCell ref="J13:N13"/>
    <mergeCell ref="O13:O15"/>
    <mergeCell ref="P13:P15"/>
    <mergeCell ref="G14:G15"/>
    <mergeCell ref="H14:H15"/>
    <mergeCell ref="J14:J15"/>
    <mergeCell ref="A9:P9"/>
    <mergeCell ref="A1:M1"/>
    <mergeCell ref="A5:P5"/>
    <mergeCell ref="A6:P6"/>
    <mergeCell ref="A7:P7"/>
    <mergeCell ref="A8:P8"/>
  </mergeCells>
  <pageMargins left="0.196850393700787" right="0.236220472440945" top="0.53" bottom="0.46" header="0.53" footer="0.31496062992126"/>
  <pageSetup fitToHeight="0" orientation="landscape" paperSize="9" scale="10" r:id="rId1"/>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Home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zh.ermekbaeva</dc:creator>
  <cp:keywords/>
  <dc:description/>
  <cp:lastModifiedBy>t.suleimanov</cp:lastModifiedBy>
  <cp:lastPrinted>2017-04-10T03:54:30Z</cp:lastPrinted>
  <dcterms:created xsi:type="dcterms:W3CDTF">2014-04-07T11:23:05Z</dcterms:created>
  <dcterms:modified xsi:type="dcterms:W3CDTF">2017-04-26T04:38:51Z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